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100" activeTab="4"/>
  </bookViews>
  <sheets>
    <sheet name="დევნილები" sheetId="4" r:id="rId1"/>
    <sheet name="მომსახურების სააგენტო" sheetId="8" r:id="rId2"/>
    <sheet name="დასაქმება" sheetId="9" r:id="rId3"/>
    <sheet name="მეურვეობა" sheetId="10" r:id="rId4"/>
    <sheet name="ბიუჯეტი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O">[1]Assum!#REF!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FYE2">[3]Inputs!#REF!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6">#REF!</definedName>
    <definedName name="_______________pg7">#REF!</definedName>
    <definedName name="_____________FYE2">[3]Inputs!#REF!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6">#REF!</definedName>
    <definedName name="_____________pg7">#REF!</definedName>
    <definedName name="____________FYE2">[3]Inputs!#REF!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6">#REF!</definedName>
    <definedName name="____________pg7">#REF!</definedName>
    <definedName name="___________FYE2">[3]Inputs!#REF!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6">#REF!</definedName>
    <definedName name="___________pg7">#REF!</definedName>
    <definedName name="__________DCF2">#REF!</definedName>
    <definedName name="__________LBO1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>#REF!</definedName>
    <definedName name="_________LBO1">#REF!</definedName>
    <definedName name="_________Low52">[5]D!$M$12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>#REF!</definedName>
    <definedName name="________LBO1">#REF!</definedName>
    <definedName name="________Low52">[5]D!$M$12</definedName>
    <definedName name="________PIK1">#REF!</definedName>
    <definedName name="________SYN1">[6]IS!$F$16</definedName>
    <definedName name="________SYN2">[6]IS!$G$16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>#REF!</definedName>
    <definedName name="_______LBO1">#REF!</definedName>
    <definedName name="_______Low52">[5]D!$M$12</definedName>
    <definedName name="_______PIK1">#REF!</definedName>
    <definedName name="_______SYN1">[6]IS!$F$16</definedName>
    <definedName name="_______SYN2">[6]IS!$G$16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>#REF!</definedName>
    <definedName name="______FYE2">[3]Inputs!#REF!</definedName>
    <definedName name="______LBO1">#REF!</definedName>
    <definedName name="______Low52">[5]D!$M$12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IK1">#REF!</definedName>
    <definedName name="______SYN1">[6]IS!$F$16</definedName>
    <definedName name="______SYN2">[6]IS!$G$16</definedName>
    <definedName name="_____all1">#REF!</definedName>
    <definedName name="_____c75213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>#REF!</definedName>
    <definedName name="_____FYE2">[3]Inputs!#REF!</definedName>
    <definedName name="_____LBO1">#REF!</definedName>
    <definedName name="_____Low52">[5]D!$M$12</definedName>
    <definedName name="_____lp280202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IK1">#REF!</definedName>
    <definedName name="_____SYN1">[6]IS!$F$16</definedName>
    <definedName name="_____SYN2">[6]IS!$G$16</definedName>
    <definedName name="____all1">#REF!</definedName>
    <definedName name="____aze1">#REF!</definedName>
    <definedName name="____aze2">#REF!</definedName>
    <definedName name="____aze3">#REF!</definedName>
    <definedName name="____BOP1">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>#REF!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FYE2">[3]Inputs!#REF!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LBO1">#REF!</definedName>
    <definedName name="____Low52">[5]D!$M$12</definedName>
    <definedName name="____lp280202">#REF!</definedName>
    <definedName name="____MCV1">[9]Q2!$E$64:$AH$64</definedName>
    <definedName name="____MTS2">'[10]Annual Tables'!#REF!</definedName>
    <definedName name="____PAG2">[10]Index!#REF!</definedName>
    <definedName name="____PAG3">[10]Index!#REF!</definedName>
    <definedName name="____PAG4">[10]Index!#REF!</definedName>
    <definedName name="____PAG5">[10]Index!#REF!</definedName>
    <definedName name="____PAG6">[10]Index!#REF!</definedName>
    <definedName name="____PAG7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IK1">#REF!</definedName>
    <definedName name="____RES2">[7]RES!#REF!</definedName>
    <definedName name="____SUM2">#REF!</definedName>
    <definedName name="____sum3">#REF!</definedName>
    <definedName name="____SYN1">[6]IS!$F$16</definedName>
    <definedName name="____SYN2">[6]IS!$G$16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>#REF!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>#REF!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FYE2">[3]Inputs!#REF!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LBO1">#REF!</definedName>
    <definedName name="___Low52">[5]D!$M$12</definedName>
    <definedName name="___lp280202">#REF!</definedName>
    <definedName name="___MCV1">[9]Q2!$E$64:$AH$64</definedName>
    <definedName name="___MTS2">'[10]Annual Tables'!#REF!</definedName>
    <definedName name="___PAG2">[10]Index!#REF!</definedName>
    <definedName name="___PAG3">[10]Index!#REF!</definedName>
    <definedName name="___PAG4">[10]Index!#REF!</definedName>
    <definedName name="___PAG5">[10]Index!#REF!</definedName>
    <definedName name="___PAG6">[10]Index!#REF!</definedName>
    <definedName name="___PAG7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IK1">#REF!</definedName>
    <definedName name="___RES2">[7]RES!#REF!</definedName>
    <definedName name="___SUM2">#REF!</definedName>
    <definedName name="___sum3">#REF!</definedName>
    <definedName name="___SYN1">[6]IS!$F$16</definedName>
    <definedName name="___SYN2">[6]IS!$G$16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hidden="1">#REF!</definedName>
    <definedName name="__123Graph_AREER" hidden="1">#REF!</definedName>
    <definedName name="__123Graph_B" hidden="1">'[12]Quarterly Program'!#REF!</definedName>
    <definedName name="__123Graph_BCurrent" hidden="1">[13]G!#REF!</definedName>
    <definedName name="__123Graph_BGDP" hidden="1">'[12]Quarterly Program'!#REF!</definedName>
    <definedName name="__123Graph_BMONEY" hidden="1">'[12]Quarterly Program'!#REF!</definedName>
    <definedName name="__123Graph_BREER" hidden="1">#REF!</definedName>
    <definedName name="__123Graph_CREER" hidden="1">#REF!</definedName>
    <definedName name="__1r">#REF!</definedName>
    <definedName name="__A1">[14]Uganda!$W$41</definedName>
    <definedName name="__all1">#REF!</definedName>
    <definedName name="__aze1">#REF!</definedName>
    <definedName name="__aze2">#REF!</definedName>
    <definedName name="__aze3">#REF!</definedName>
    <definedName name="__BOP1">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>#REF!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FDS_HYPERLINK_TOGGLE_STATE__" hidden="1">"ON"</definedName>
    <definedName name="__FYE2">[3]Inputs!#REF!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LBO1">#REF!</definedName>
    <definedName name="__Low52">[5]D!$M$12</definedName>
    <definedName name="__lp280202">#REF!</definedName>
    <definedName name="__MCV1">[9]Q2!$E$64:$AH$64</definedName>
    <definedName name="__MTS2">'[10]Annual Tables'!#REF!</definedName>
    <definedName name="__PAG2">[10]Index!#REF!</definedName>
    <definedName name="__PAG3">[10]Index!#REF!</definedName>
    <definedName name="__PAG4">[10]Index!#REF!</definedName>
    <definedName name="__PAG5">[10]Index!#REF!</definedName>
    <definedName name="__PAG6">[10]Index!#REF!</definedName>
    <definedName name="__PAG7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IK1">#REF!</definedName>
    <definedName name="__RES2">[7]RES!#REF!</definedName>
    <definedName name="__SUM2">#REF!</definedName>
    <definedName name="__sum3">#REF!</definedName>
    <definedName name="__SYN1">[6]IS!$F$16</definedName>
    <definedName name="__SYN2">[6]IS!$G$16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hidden="1">#REF!</definedName>
    <definedName name="_1_0pf1">[15]DIAMOND!#REF!</definedName>
    <definedName name="_10i">[15]DIAMOND!#REF!</definedName>
    <definedName name="_10Macros_Import_.qbop">[16]!'[Macros Import].qbop'</definedName>
    <definedName name="_11__123Graph_BCPI_ER_LOG" hidden="1">#REF!</definedName>
    <definedName name="_12twe">#REF!</definedName>
    <definedName name="_13__123Graph_BIBA_IBRD" hidden="1">#REF!</definedName>
    <definedName name="_14_0i">[15]DIAMOND!#REF!</definedName>
    <definedName name="_15__123Graph_ACPI_ER_LOG" hidden="1">#REF!</definedName>
    <definedName name="_15_0i">[15]DIAMOND!#REF!</definedName>
    <definedName name="_16_0i">[15]DIAMOND!#REF!</definedName>
    <definedName name="_18Macros_Import_.qbop">[17]!'[Macros Import].qbop'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Q94">#REF!</definedName>
    <definedName name="_1Q95">#REF!</definedName>
    <definedName name="_1r">#REF!</definedName>
    <definedName name="_2_0pf1">[15]DIAMOND!#REF!</definedName>
    <definedName name="_20__123Graph_BCPI_ER_LOG" hidden="1">#REF!</definedName>
    <definedName name="_22_0twe">#REF!</definedName>
    <definedName name="_23_0twe">#REF!</definedName>
    <definedName name="_24_0twe">#REF!</definedName>
    <definedName name="_25__123Graph_BIBA_IBRD" hidden="1">#REF!</definedName>
    <definedName name="_2Macros_Import_.qbop">[18]!'[Macros Import].qbop'</definedName>
    <definedName name="_2pf1">[15]DIAMOND!#REF!</definedName>
    <definedName name="_2Q94">#REF!</definedName>
    <definedName name="_2Q95">#REF!</definedName>
    <definedName name="_3__123Graph_ACPI_ER_LOG" hidden="1">[19]ER!#REF!</definedName>
    <definedName name="_3_0i">[15]DIAMOND!#REF!</definedName>
    <definedName name="_3Macros_Import_.qbop">[18]!'[Macros Import].qbop'</definedName>
    <definedName name="_3Q94">#REF!</definedName>
    <definedName name="_3Q95">#REF!</definedName>
    <definedName name="_4__123Graph_BCPI_ER_LOG" hidden="1">[19]ER!#REF!</definedName>
    <definedName name="_4_0i">[15]DIAMOND!#REF!</definedName>
    <definedName name="_4_0twe">#REF!</definedName>
    <definedName name="_4Macros_Import_.qbop">[17]!'[Macros Import].qbop'</definedName>
    <definedName name="_4pf1">[15]DIAMOND!#REF!</definedName>
    <definedName name="_4Q94">#REF!</definedName>
    <definedName name="_4Q95">#REF!</definedName>
    <definedName name="_5__123Graph_ACPI_ER_LOG" hidden="1">#REF!</definedName>
    <definedName name="_5__123Graph_BIBA_IBRD" hidden="1">[19]WB!#REF!</definedName>
    <definedName name="_5i">[15]DIAMOND!#REF!</definedName>
    <definedName name="_5Macros_Import_.qbop">[20]!'[Macros Import].qbop'</definedName>
    <definedName name="_5r">#REF!</definedName>
    <definedName name="_6__123Graph_ACPI_ER_LOG" hidden="1">[21]ER!#REF!</definedName>
    <definedName name="_6_0i">[15]DIAMOND!#REF!</definedName>
    <definedName name="_6_0pf1">[15]DIAMOND!#REF!</definedName>
    <definedName name="_6_0twe">#REF!</definedName>
    <definedName name="_6twe">#REF!</definedName>
    <definedName name="_7__123Graph_BCPI_ER_LOG" hidden="1">#REF!</definedName>
    <definedName name="_7_0pf1">[15]DIAMOND!#REF!</definedName>
    <definedName name="_8__123Graph_BIBA_IBRD" hidden="1">[21]WB!#REF!</definedName>
    <definedName name="_8_0pf1">[15]DIAMOND!#REF!</definedName>
    <definedName name="_8_0twe">#REF!</definedName>
    <definedName name="_9__123Graph_ACPI_ER_LOG" hidden="1">#REF!</definedName>
    <definedName name="_9__123Graph_BIBA_IBRD" hidden="1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>#REF!</definedName>
    <definedName name="_aze2">#REF!</definedName>
    <definedName name="_aze3">#REF!</definedName>
    <definedName name="_BOP1">#REF!</definedName>
    <definedName name="_BOP2">[22]BoP!#REF!</definedName>
    <definedName name="_c75213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დევნილები!$B$3:$H$97</definedName>
    <definedName name="_xlnm._FilterDatabase" localSheetId="3" hidden="1">მეურვეობა!$B$8:$H$274</definedName>
    <definedName name="_xlnm._FilterDatabase" localSheetId="1" hidden="1">'მომსახურების სააგენტო'!$A$3:$GW$125</definedName>
    <definedName name="_FYE2">[3]Inputs!#REF!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LBO1">#REF!</definedName>
    <definedName name="_Low52">[5]D!$M$12</definedName>
    <definedName name="_lp280202">#REF!</definedName>
    <definedName name="_MCV1">[23]Q2!$E$64:$AH$64</definedName>
    <definedName name="_MTS2">'[10]Annual Tables'!#REF!</definedName>
    <definedName name="_Order1" hidden="1">0</definedName>
    <definedName name="_Order2" hidden="1">0</definedName>
    <definedName name="_PAG2">[10]Index!#REF!</definedName>
    <definedName name="_PAG3">[10]Index!#REF!</definedName>
    <definedName name="_PAG4">[10]Index!#REF!</definedName>
    <definedName name="_PAG5">[10]Index!#REF!</definedName>
    <definedName name="_PAG6">[10]Index!#REF!</definedName>
    <definedName name="_PAG7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IK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[22]RES!#REF!</definedName>
    <definedName name="_SUM2">#REF!</definedName>
    <definedName name="_sum3">#REF!</definedName>
    <definedName name="_SYN1">[6]IS!$F$16</definedName>
    <definedName name="_SYN2">[6]IS!$G$16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Table2_Out" hidden="1">#REF!</definedName>
    <definedName name="_WB2">#REF!</definedName>
    <definedName name="_WEO1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>[2]Imp!#REF!</definedName>
    <definedName name="a">#REF!</definedName>
    <definedName name="A_line">#REF!</definedName>
    <definedName name="AAA">#REF!</definedName>
    <definedName name="Account_Balance">#REF!</definedName>
    <definedName name="Accounting">[1]Assum!#REF!</definedName>
    <definedName name="ACQ">#REF!</definedName>
    <definedName name="ACTIVATE">#REF!</definedName>
    <definedName name="ACTIVE">[24]Sheet2!#REF!</definedName>
    <definedName name="ACTIVE2">[24]Sheet2!#REF!</definedName>
    <definedName name="adgil.nagdi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>#REF!</definedName>
    <definedName name="af">#REF!</definedName>
    <definedName name="ALL">'[11]Imp:DSA output'!$C$9:$R$464</definedName>
    <definedName name="allassets1">#REF!</definedName>
    <definedName name="Allocation">[26]წმინდა_ამოღება!$C:$C</definedName>
    <definedName name="amort">#REF!</definedName>
    <definedName name="amortization">#REF!</definedName>
    <definedName name="amt">#REF!</definedName>
    <definedName name="angarishi">[27]Sheet2!$A$1:$A$3</definedName>
    <definedName name="ANLAGE_III">[28]Anlagevermögen!$A$1:$Z$29</definedName>
    <definedName name="Annotate_Area">#REF!</definedName>
    <definedName name="AnnotateNote1">#REF!</definedName>
    <definedName name="AnnotateStart">#REF!</definedName>
    <definedName name="AprSun1">#N/A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>[29]Contents!$B$8</definedName>
    <definedName name="ase">#REF!</definedName>
    <definedName name="asfdsaf">#REF!</definedName>
    <definedName name="assump_esaf_98">#REF!</definedName>
    <definedName name="assump97_rev">#REF!</definedName>
    <definedName name="assumptions">#REF!</definedName>
    <definedName name="atrade">[18]!atrade</definedName>
    <definedName name="AugSun1">#N/A</definedName>
    <definedName name="AvgPrice">#REF!</definedName>
    <definedName name="AxesFormat">'[30]2013 User Defined Template'!AxesFormat</definedName>
    <definedName name="b">#REF!</definedName>
    <definedName name="B1a1">#REF!</definedName>
    <definedName name="ba">#REF!</definedName>
    <definedName name="BACK_A">#REF!</definedName>
    <definedName name="baku1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>#REF!</definedName>
    <definedName name="BanksVBCFnames1">#REF!</definedName>
    <definedName name="BASDAT">'[10]Annual Tables'!#REF!</definedName>
    <definedName name="BaseYear">[33]Controls!$C$23</definedName>
    <definedName name="basic_level">'[34]Threshold Table'!$A$6:$C$11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ginDate">#REF!</definedName>
    <definedName name="BeginDate2">#REF!</definedName>
    <definedName name="BeginDate3">#REF!</definedName>
    <definedName name="BeginDate4">#REF!</definedName>
    <definedName name="beneficiar">[35]Sheet3!$M$15:$M$17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_Del" hidden="1">15</definedName>
    <definedName name="BG_Ins" hidden="1">4</definedName>
    <definedName name="BG_Mod" hidden="1">6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>#REF!</definedName>
    <definedName name="BOP_1">#N/A</definedName>
    <definedName name="BOPUSD">#REF!</definedName>
    <definedName name="Branch">'[37]Statistics by Product (Source )'!$A$2:$A$21948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_Intangibles">[38]BS!#REF!</definedName>
    <definedName name="BS_T">#REF!</definedName>
    <definedName name="bsacq">#REF!</definedName>
    <definedName name="bsopen">#REF!</definedName>
    <definedName name="bspfma">#REF!</definedName>
    <definedName name="bstar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'[32]MS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>#REF!</definedName>
    <definedName name="calcNGS_NGDP">#N/A</definedName>
    <definedName name="CalendarYear">#REF!</definedName>
    <definedName name="capst">'[39]Mkt Cap'!#REF!</definedName>
    <definedName name="CAR_CAT">[24]Sheet2!#REF!</definedName>
    <definedName name="CAR_SEATS">[24]Sheet2!#REF!</definedName>
    <definedName name="carbcodes">#REF!</definedName>
    <definedName name="Case1">#REF!</definedName>
    <definedName name="case2">#REF!</definedName>
    <definedName name="casedown">#REF!</definedName>
    <definedName name="cash">#REF!</definedName>
    <definedName name="cash1">#REF!</definedName>
    <definedName name="CashNotes1">#REF!</definedName>
    <definedName name="Category">'[40]Data Validation'!$C$27:$K$27</definedName>
    <definedName name="cc">#REF!</definedName>
    <definedName name="CCC">#REF!</definedName>
    <definedName name="ccccc" hidden="1">{"10yp key data",#N/A,FALSE,"Market Data"}</definedName>
    <definedName name="CCPCMultiple">#REF!</definedName>
    <definedName name="Cellsdown">#REF!</definedName>
    <definedName name="CEPS">'[41]Pro Forma'!#REF!</definedName>
    <definedName name="cf">#REF!</definedName>
    <definedName name="CF_AccruedExpenses">#REF!</definedName>
    <definedName name="CF_Amortization">[38]CFS!#REF!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cq">#REF!</definedName>
    <definedName name="cfpfma">#REF!</definedName>
    <definedName name="CFPS_Curr_Yr">#REF!</definedName>
    <definedName name="CFPS_Lst_Yr">#REF!</definedName>
    <definedName name="CFPS_Next_Yr">#REF!</definedName>
    <definedName name="cftar">#REF!</definedName>
    <definedName name="CHAIRMAN">[24]Sheet2!#REF!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kIpoPrice">#REF!</definedName>
    <definedName name="choice">#REF!</definedName>
    <definedName name="Choices_Wrapper">'[30]2013 User Defined Template'!Choices_Wrapper</definedName>
    <definedName name="Choxa2016">[42]SAK!$AO$69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>#REF!</definedName>
    <definedName name="codes">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>#REF!</definedName>
    <definedName name="CompanyName2">#REF!</definedName>
    <definedName name="CompanyName3">#REF!</definedName>
    <definedName name="CompanyName4">#REF!</definedName>
    <definedName name="CompanyTicker1">#REF!</definedName>
    <definedName name="CompanyTicker2">#REF!</definedName>
    <definedName name="CompanyTicker3">#REF!</definedName>
    <definedName name="CompanyTicker4">#REF!</definedName>
    <definedName name="Comparison">#REF!</definedName>
    <definedName name="compname">#REF!</definedName>
    <definedName name="CONCK">#REF!</definedName>
    <definedName name="Cons">#REF!</definedName>
    <definedName name="consol1">#REF!</definedName>
    <definedName name="CONTRIB">#REF!</definedName>
    <definedName name="conv">#REF!</definedName>
    <definedName name="Conv.Cap">'[47]FELINE PUMAS'!$H$6</definedName>
    <definedName name="Conv_Premium">#REF!</definedName>
    <definedName name="ConversionRates">'[37]Manual Input'!$D$7:$O$8</definedName>
    <definedName name="ConversionType">'[37]Statistics by Product (Source )'!#REF!</definedName>
    <definedName name="Convert">#REF!</definedName>
    <definedName name="Convertible_Debt_1_5">#REF!</definedName>
    <definedName name="Convertible_Debt_2_5">#REF!</definedName>
    <definedName name="Convertible_Debt_3_5">#REF!</definedName>
    <definedName name="Convertible_Debt_4_5">#REF!</definedName>
    <definedName name="Convertible_Debt_5_5">#REF!</definedName>
    <definedName name="Convertible_Debt_6_5">#REF!</definedName>
    <definedName name="Convertible_Preferred_1_5">#REF!</definedName>
    <definedName name="Convertible_Preferred_2_5">#REF!</definedName>
    <definedName name="Convertible_Preferred_3_5">#REF!</definedName>
    <definedName name="Convertible_Preferred_4_5">#REF!</definedName>
    <definedName name="Convertible_Preferred_5_5">#REF!</definedName>
    <definedName name="Convertible_Preferred_6_5">#REF!</definedName>
    <definedName name="copy_area">#REF!</definedName>
    <definedName name="Copytodebt">'[2]in-out'!#REF!</definedName>
    <definedName name="CorW">'[48]W&amp;T'!$C$19</definedName>
    <definedName name="Cost_fung">#REF!</definedName>
    <definedName name="costacq">#REF!</definedName>
    <definedName name="COUNT">#REF!</definedName>
    <definedName name="COUNTER">#REF!</definedName>
    <definedName name="CountryCode">[49]ToC!$B$9</definedName>
    <definedName name="CountryName">[49]ToC!$B$7</definedName>
    <definedName name="countt">#REF!</definedName>
    <definedName name="CPF">#REF!</definedName>
    <definedName name="CPI_Core">#REF!</definedName>
    <definedName name="CPI_NAT_monthly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>#REF!</definedName>
    <definedName name="Crng_Normal">#REF!</definedName>
    <definedName name="Crng_Portrait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>[6]Inputs!#REF!</definedName>
    <definedName name="CurrencyCell">#REF!</definedName>
    <definedName name="CurrencySymbol">#REF!</definedName>
    <definedName name="Current_account">#REF!</definedName>
    <definedName name="Current_or_Future">'[40]Data Validation'!$C$28:$D$28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>#REF!</definedName>
    <definedName name="CustomIndexValue">#REF!</definedName>
    <definedName name="Cwvu.GREY_ALL." hidden="1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yp">'[54]FS-97'!$BA$90</definedName>
    <definedName name="D">#REF!</definedName>
    <definedName name="D.FreqNum">[55]Sheet1!$D$10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Adjust">#REF!</definedName>
    <definedName name="_xlnm.Database">#REF!</definedName>
    <definedName name="Database_MI">#REF!</definedName>
    <definedName name="DataRange">#REF!</definedName>
    <definedName name="date">#REF!</definedName>
    <definedName name="DateHeader">[33]Controls!$E$27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atesX">OFFSET([56]I_Rates!$A$5,1,0,COUNT([56]I_Rates!$A:$A)-1,1)</definedName>
    <definedName name="DB">#REF!</definedName>
    <definedName name="DB_Monitor">[49]ToC!$B$5</definedName>
    <definedName name="DBproj">#N/A</definedName>
    <definedName name="DCF">#REF!</definedName>
    <definedName name="DCF_A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>#REF!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acq">#REF!</definedName>
    <definedName name="DebtbyCap">[5]D!$Q$31</definedName>
    <definedName name="debtpfma">#REF!</definedName>
    <definedName name="debttar">#REF!</definedName>
    <definedName name="decfxsale">#REF!</definedName>
    <definedName name="DecSun1">DATE(CalendarYear,12,1)-WEEKDAY(DATE(CalendarYear,12,1))</definedName>
    <definedName name="DedflGhob2016">[42]SAK!$AO$82</definedName>
    <definedName name="DEFL">#REF!</definedName>
    <definedName name="depnacq">#REF!</definedName>
    <definedName name="depnpfma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>#REF!</definedName>
    <definedName name="Devaluation">'[40]Data Validation'!$C$7:$E$7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>#REF!</definedName>
    <definedName name="DG_S">#REF!</definedName>
    <definedName name="DGproj">#N/A</definedName>
    <definedName name="Difference">#REF!</definedName>
    <definedName name="Disaggregations">#REF!</definedName>
    <definedName name="Discount_IDA">#REF!</definedName>
    <definedName name="Discount_NC">[57]NPV_base!#REF!</definedName>
    <definedName name="DiscountRate">#REF!</definedName>
    <definedName name="div">#REF!</definedName>
    <definedName name="Div_Method">#REF!</definedName>
    <definedName name="dividend.growth">'[47]Cvt. Debt'!$L$6</definedName>
    <definedName name="DO">#REF!</definedName>
    <definedName name="DOC">#REF!</definedName>
    <definedName name="dollar">[6]Inputs!#REF!</definedName>
    <definedName name="DollarHeader">[33]Controls!$E$20</definedName>
    <definedName name="domestic_financing">#REF!</definedName>
    <definedName name="Dpecent">[5]D!$Q$11</definedName>
    <definedName name="Dproj">#N/A</definedName>
    <definedName name="DPS_Curr_Yr">#REF!</definedName>
    <definedName name="DPS_Lst_Yr">#REF!</definedName>
    <definedName name="DPS_Next_Yr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IT95">#REF!</definedName>
    <definedName name="EBITDA">#REF!</definedName>
    <definedName name="EBITDAbyInt">[5]D!$Q$33</definedName>
    <definedName name="ebitdacvr">#REF!</definedName>
    <definedName name="EBITSENS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>#REF!</definedName>
    <definedName name="elect">#REF!</definedName>
    <definedName name="ElectricCust">[5]D!$G$46</definedName>
    <definedName name="EMETEL">#REF!</definedName>
    <definedName name="empty">#REF!</definedName>
    <definedName name="EMV">[5]D!$Q$18</definedName>
    <definedName name="enda">#N/A</definedName>
    <definedName name="endcell">#REF!</definedName>
    <definedName name="EndDate">#REF!</definedName>
    <definedName name="EndDate2">#REF!</definedName>
    <definedName name="EndDate3">#REF!</definedName>
    <definedName name="EndDate4">#REF!</definedName>
    <definedName name="english">[58]Cover!$A$1</definedName>
    <definedName name="Enterprise">'[44]ბიზნეს ინფო'!$R$1</definedName>
    <definedName name="EPS">#REF!</definedName>
    <definedName name="EPS_Curr_Qtr">#REF!</definedName>
    <definedName name="EPS_Curr_Yr">#REF!</definedName>
    <definedName name="EPS_Growth_Rate">#REF!</definedName>
    <definedName name="EPS_Lst_Yr">#REF!</definedName>
    <definedName name="EPS_Next_Yr">#REF!</definedName>
    <definedName name="EPS_Qtr_Date">#REF!</definedName>
    <definedName name="eqty_short_version">[59]Eqty!#REF!</definedName>
    <definedName name="Equity_Ticker">#REF!</definedName>
    <definedName name="equityacq">#REF!</definedName>
    <definedName name="equitypfma">#REF!</definedName>
    <definedName name="equitytar">#REF!</definedName>
    <definedName name="ESAF_QUAR_GDP">#REF!</definedName>
    <definedName name="esafr">#REF!</definedName>
    <definedName name="EstGrth5Y">[5]D!$D$7</definedName>
    <definedName name="euro">[60]Inputs!#REF!</definedName>
    <definedName name="eurospot">[61]Inputs!#REF!</definedName>
    <definedName name="ex">#REF!</definedName>
    <definedName name="exchange">#REF!</definedName>
    <definedName name="Exchange_Rate__as_of_9_7_00">"Rate"</definedName>
    <definedName name="exflow">#REF!</definedName>
    <definedName name="ExitWRS">[62]Main!$AB$25</definedName>
    <definedName name="Expected_balance">#REF!</definedName>
    <definedName name="exratio">'[63]Pro Forma'!$R$3</definedName>
    <definedName name="ExtW">'[48]W&amp;T'!$C$16</definedName>
    <definedName name="F">#REF!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>'[64]Combined Model'!#REF!</definedName>
    <definedName name="fd">#REF!</definedName>
    <definedName name="fdjfd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>#REF!</definedName>
    <definedName name="finan1">#REF!</definedName>
    <definedName name="FINANCING">#REF!</definedName>
    <definedName name="FinW">'[48]W&amp;T'!$C$18</definedName>
    <definedName name="FirstDate">#REF!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jsf">#REF!</definedName>
    <definedName name="FLOPEC">#REF!</definedName>
    <definedName name="FMB">#REF!</definedName>
    <definedName name="FMV">[5]D!$Q$19</definedName>
    <definedName name="FODESEC">#REF!</definedName>
    <definedName name="Footnote1">#REF!</definedName>
    <definedName name="footnote2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ezeCell">#REF!</definedName>
    <definedName name="FreqName">#REF!</definedName>
    <definedName name="Frequency">#REF!</definedName>
    <definedName name="fsuout">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>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>[41]Inputs!#REF!</definedName>
    <definedName name="FYE">[60]Assum!#REF!</definedName>
    <definedName name="fytf">#REF!</definedName>
    <definedName name="g">#REF!</definedName>
    <definedName name="GaA_5yr">#REF!</definedName>
    <definedName name="GaA_7yr">#REF!</definedName>
    <definedName name="GaA_qtr">#REF!</definedName>
    <definedName name="GaA_yr1">'[67]OpEx Detail'!#REF!</definedName>
    <definedName name="GaA_yr2">'[67]OpEx Detail'!#REF!</definedName>
    <definedName name="GaA_yrf">'[67]OpEx Detail'!#REF!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Cust">[5]D!$G$47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willperiod">#REF!</definedName>
    <definedName name="GEO">[20]!'[Macros Import].qbop'</definedName>
    <definedName name="Georgia_Annualy">'[68]GEO Files Location'!#REF!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'[69]J(Priv.Cap)'!#REF!</definedName>
    <definedName name="ggggggg" hidden="1">{"budget992000 profit and loss",#N/A,FALSE,"Celtel alternative 6"}</definedName>
    <definedName name="GGND">#REF!</definedName>
    <definedName name="GGRG">#REF!</definedName>
    <definedName name="ghj">#REF!</definedName>
    <definedName name="GorMiw2016">[42]SAK!$AO$83</definedName>
    <definedName name="Gpercent">[5]D!$Q$9</definedName>
    <definedName name="Grace_IDA">#REF!</definedName>
    <definedName name="Grace_NC">[57]NPV_base!#REF!</definedName>
    <definedName name="Gross_reserves">#REF!</definedName>
    <definedName name="grow">#REF!</definedName>
    <definedName name="guild">[60]Inputs!#REF!</definedName>
    <definedName name="gun">[70]Inputs!$F$3</definedName>
    <definedName name="Gurjn2016">[42]SAK!$AO$81</definedName>
    <definedName name="Hds_98">#REF!</definedName>
    <definedName name="Hds_99">#REF!</definedName>
    <definedName name="Hds_yrs">#REF!</definedName>
    <definedName name="HeaderSpot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>#REF!</definedName>
    <definedName name="HERE">#REF!</definedName>
    <definedName name="hgf">#REF!</definedName>
    <definedName name="hhh">#REF!</definedName>
    <definedName name="High">[71]MOE!#REF!</definedName>
    <definedName name="High52">[5]D!$M$11</definedName>
    <definedName name="HighPrice">#REF!</definedName>
    <definedName name="highyield.date">#REF!</definedName>
    <definedName name="HistoCell">#REF!</definedName>
    <definedName name="HistoComplement">#REF!</definedName>
    <definedName name="HistoType">#REF!</definedName>
    <definedName name="hjhl">#REF!</definedName>
    <definedName name="HKD_USD">[72]Assumptions!$B$3</definedName>
    <definedName name="hkjh">[73]!hkjh</definedName>
    <definedName name="hlkjg">#REF!</definedName>
    <definedName name="home">#REF!</definedName>
    <definedName name="hq_staffing">#REF!</definedName>
    <definedName name="hy.date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ishli1">#REF!</definedName>
    <definedName name="import_qbop">[17]!'[Macros Import].qbop'</definedName>
    <definedName name="ImportantDates">#REF!</definedName>
    <definedName name="In_millions_of_lei">#REF!</definedName>
    <definedName name="In_millions_of_U.S._dollars">#REF!</definedName>
    <definedName name="inc_5yr">'[67]OpEx Detail'!#REF!</definedName>
    <definedName name="inc_7yr">'[67]OpEx Detail'!#REF!</definedName>
    <definedName name="inc_qtr">'[67]OpEx Detail'!#REF!</definedName>
    <definedName name="inc_yr1">'[67]OpEx Detail'!#REF!</definedName>
    <definedName name="inc_yr2">'[67]OpEx Detail'!#REF!</definedName>
    <definedName name="inc_yrf">'[67]OpEx Detail'!#REF!</definedName>
    <definedName name="include.spread.flag">[47]Common!$E$6</definedName>
    <definedName name="IncrementCell">#REF!</definedName>
    <definedName name="ind">#REF!</definedName>
    <definedName name="Indai" hidden="1">{"Rpt1",#N/A,FALSE,"Recap";"Rpt1",#N/A,FALSE,"Charts"}</definedName>
    <definedName name="Index">#REF!</definedName>
    <definedName name="Index_Offer">#REF!</definedName>
    <definedName name="India" hidden="1">{"Rpt1",#N/A,FALSE,"Recap";"Rpt1",#N/A,FALSE,"Charts"}</definedName>
    <definedName name="indirect_inputs">#REF!</definedName>
    <definedName name="IndirectCostRate">'[74]Basic Info'!$C$39</definedName>
    <definedName name="INDUST1">#REF!</definedName>
    <definedName name="INDUST2">#REF!</definedName>
    <definedName name="INECEL">#REF!</definedName>
    <definedName name="Ini.Cap.Price">'[47]FELINE PUMAS'!$H$8</definedName>
    <definedName name="InLineRng">#REF!</definedName>
    <definedName name="INPUT">#REF!</definedName>
    <definedName name="Insurance_Products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>#REF!</definedName>
    <definedName name="Interest.Alloc">#REF!</definedName>
    <definedName name="interest_calculations">[32]int_calc!$A$29:$W$39</definedName>
    <definedName name="Interest_IDA">#REF!</definedName>
    <definedName name="Interest_NC">[57]NPV_base!#REF!</definedName>
    <definedName name="InterestRate">#REF!</definedName>
    <definedName name="interm_level">'[34]Threshold Table'!$D$6:$F$11</definedName>
    <definedName name="inv_qtr">#REF!</definedName>
    <definedName name="inv_years">#REF!</definedName>
    <definedName name="inv_yr1">#REF!</definedName>
    <definedName name="inv_yr2">#REF!</definedName>
    <definedName name="InvUp">'[47]F. FLEXCAPS'!$H$8</definedName>
    <definedName name="ipo">#REF!</definedName>
    <definedName name="ipo.date">#REF!</definedName>
    <definedName name="ipo.impact">#REF!</definedName>
    <definedName name="ipo.matrix">#REF!</definedName>
    <definedName name="ipo.opbs">#REF!</definedName>
    <definedName name="ipo.sensitivity">#REF!</definedName>
    <definedName name="ipo.share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>#REF!</definedName>
    <definedName name="ispfma">#REF!</definedName>
    <definedName name="Item">#REF!</definedName>
    <definedName name="Item2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[76]M!#REF!</definedName>
    <definedName name="jjjjjj" hidden="1">'[69]J(Priv.Cap)'!#REF!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hidden="1">[77]M!#REF!</definedName>
    <definedName name="KMENU">#REF!</definedName>
    <definedName name="KutGzebi2016" comment="Kutaisis gzebi da kavalierebi">[42]SAK!$AO$84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>#REF!</definedName>
    <definedName name="Labor.Alloc.Factor">#REF!</definedName>
    <definedName name="last_978">#REF!</definedName>
    <definedName name="LastPrice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>#REF!</definedName>
    <definedName name="LINES">#REF!</definedName>
    <definedName name="liquidity_reserve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hidden="1">[76]M!#REF!</definedName>
    <definedName name="Local">'[37]Statistics by Product (Source )'!$F$2:$F$21948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>[71]MOE!#REF!</definedName>
    <definedName name="LowPrice">#REF!</definedName>
    <definedName name="LP">#REF!</definedName>
    <definedName name="LTcirr">#REF!</definedName>
    <definedName name="LTDebt">[5]D!$G$31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>#REF!</definedName>
    <definedName name="LUR">#N/A</definedName>
    <definedName name="lyonsyield">[47]LYONs!$L$4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[26]წმინდა_ამოღება!$B:$B</definedName>
    <definedName name="MATRIX">#REF!</definedName>
    <definedName name="Maturity_IDA">#REF!</definedName>
    <definedName name="Maturity_NC">[57]NPV_base!#REF!</definedName>
    <definedName name="maxcell">#REF!</definedName>
    <definedName name="MaySun1">DATE(CalendarYear,5,1)-WEEKDAY(DATE(CalendarYear,5,1))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'[32]MS data prog'!$E$47:$AU$85</definedName>
    <definedName name="MENORES">#REF!</definedName>
    <definedName name="MFISCAL">'[10]Annual Raw Data'!#REF!</definedName>
    <definedName name="mflowsa">[18]!mflowsa</definedName>
    <definedName name="mflowsq">[18]!mflowsq</definedName>
    <definedName name="MI_Investment">#REF!</definedName>
    <definedName name="MICRO">#REF!</definedName>
    <definedName name="MIDDLE">#REF!</definedName>
    <definedName name="mincell">#REF!</definedName>
    <definedName name="MinorityInterest">[5]D!$G$32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>[81]ModDef!#REF!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da">[82]INTRODUC!$D$6</definedName>
    <definedName name="Monetary_Policy">'[40]Data Validation'!$C$6:$D$6</definedName>
    <definedName name="Monetary_Precision">#REF!</definedName>
    <definedName name="Monetary_Program_Parameters">#REF!</definedName>
    <definedName name="Money_Transf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'[32]NBG old'!$A$4:$AU$116</definedName>
    <definedName name="MoodyRtg">[5]D!$G$8</definedName>
    <definedName name="MoscowPopulation">#REF!</definedName>
    <definedName name="MS">#REF!</definedName>
    <definedName name="mstocksa">[18]!mstocksa</definedName>
    <definedName name="mstocksq">[18]!mstocksq</definedName>
    <definedName name="mt_moneyprog">#REF!</definedName>
    <definedName name="mult">#REF!</definedName>
    <definedName name="MUNICIPAL">[24]Sheet2!#REF!</definedName>
    <definedName name="MUNICIPALITIES">[83]Sheet2!$F$3:$F$79</definedName>
    <definedName name="Municipios">#REF!</definedName>
    <definedName name="MVbyBV">[5]D!$Q$20</definedName>
    <definedName name="MVbyOC">[5]D!$Q$30</definedName>
    <definedName name="n">#REF!</definedName>
    <definedName name="NameAcq">#REF!</definedName>
    <definedName name="NameCase">#REF!</definedName>
    <definedName name="namepfma">#REF!</definedName>
    <definedName name="NameProj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meTar">#REF!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>#REF!</definedName>
    <definedName name="NetDebt">[5]D!$Q$21</definedName>
    <definedName name="NewCheck">#REF!</definedName>
    <definedName name="NEWSHEET">#REF!</definedName>
    <definedName name="NewTicker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lgdollar">[6]Inputs!#REF!</definedName>
    <definedName name="nlgeuro">[6]Inputs!#REF!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emberVersion">#REF!</definedName>
    <definedName name="NovSun1">DATE(CalendarYear,11,1)-WEEKDAY(DATE(CalendarYear,11,1))</definedName>
    <definedName name="NPM">[5]D!$Q$25</definedName>
    <definedName name="NTDD_R">#REF!</definedName>
    <definedName name="NTDD_RG">#N/A</definedName>
    <definedName name="NUM">[24]Sheet2!#REF!</definedName>
    <definedName name="NumEmployee">[5]D!$G$50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ffer">#REF!</definedName>
    <definedName name="offer.value">#REF!</definedName>
    <definedName name="Office.Bonus.Perc">9%</definedName>
    <definedName name="offpr">[4]PriceSyn!$O$9</definedName>
    <definedName name="Ofr_Assum">#REF!</definedName>
    <definedName name="Ofr_BS">#REF!</definedName>
    <definedName name="Ofr_Capex">#REF!</definedName>
    <definedName name="Ofr_Cash">#REF!</definedName>
    <definedName name="Ofr_Equity">#REF!</definedName>
    <definedName name="Ofr_Inc">#REF!</definedName>
    <definedName name="Ofr_Index">#REF!</definedName>
    <definedName name="oi">#REF!</definedName>
    <definedName name="OLEChartName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>[71]MOE!#REF!</definedName>
    <definedName name="Options_and_Warrants_1_4">#REF!</definedName>
    <definedName name="Options_and_Warrants_2_4">#REF!</definedName>
    <definedName name="Options_and_Warrants_3_4">#REF!</definedName>
    <definedName name="Options_and_Warrants_4_4">#REF!</definedName>
    <definedName name="Options_and_Warrants_5_4">#REF!</definedName>
    <definedName name="Options_and_Warrants_6_4">#REF!</definedName>
    <definedName name="Options_and_Warrants_7_4">#REF!</definedName>
    <definedName name="Org_inputs">#REF!</definedName>
    <definedName name="other">#REF!</definedName>
    <definedName name="Otras_Residuales">#REF!</definedName>
    <definedName name="OUTPUT">#REF!</definedName>
    <definedName name="ownership">#REF!</definedName>
    <definedName name="P">{"Riqfin97",#N/A,FALSE,"Tran";"Riqfinpro",#N/A,FALSE,"Tran"}</definedName>
    <definedName name="P_33">#REF!</definedName>
    <definedName name="p_Amort">#REF!</definedName>
    <definedName name="p_FirmValue">#REF!</definedName>
    <definedName name="p_LTM_BS">#REF!</definedName>
    <definedName name="p_LTM_IS">#REF!</definedName>
    <definedName name="p_Premium">#REF!</definedName>
    <definedName name="Partia">[86]დასახელება!$F$2:$F$10</definedName>
    <definedName name="paste1">[71]Scenarios!#REF!</definedName>
    <definedName name="paste2">[71]Scenarios!#REF!</definedName>
    <definedName name="paste3">[71]Scenarios!#REF!</definedName>
    <definedName name="paste4">[71]Scenarios!#REF!</definedName>
    <definedName name="paste5">[71]Scenarios!#REF!</definedName>
    <definedName name="paste6">[71]Scenarios!#REF!</definedName>
    <definedName name="paste7">[71]Scenarios!#REF!</definedName>
    <definedName name="paste8">[71]Scenarios!#REF!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ctacq">#REF!</definedName>
    <definedName name="pd_5yr">#REF!</definedName>
    <definedName name="pd_7yr">#REF!</definedName>
    <definedName name="pd_qtr">#REF!</definedName>
    <definedName name="pd_yr1">'[67]OpEx Detail'!#REF!</definedName>
    <definedName name="pd_yr2">'[67]OpEx Detail'!#REF!</definedName>
    <definedName name="pdil">#REF!</definedName>
    <definedName name="PE_1">[46]Comps!$P$13:$P$20,[46]Comps!#REF!</definedName>
    <definedName name="PE_2">[46]Comps!$P$13:$P$25,[46]Comps!#REF!</definedName>
    <definedName name="PeerNames">#REF!</definedName>
    <definedName name="PeerTickers">#REF!</definedName>
    <definedName name="PEND">#REF!</definedName>
    <definedName name="PEOP">[81]Model!#REF!</definedName>
    <definedName name="PEOP_1">[81]Model!#REF!</definedName>
    <definedName name="perc">'[87]Pro Forma'!$E$9</definedName>
    <definedName name="PERIOD">[24]Sheet2!#REF!</definedName>
    <definedName name="petcodes">#REF!</definedName>
    <definedName name="Petroecuador">#REF!</definedName>
    <definedName name="PFP">#REF!</definedName>
    <definedName name="pfp_table1">#REF!</definedName>
    <definedName name="PFPRICE">#REF!</definedName>
    <definedName name="PFPRICE2">#REF!</definedName>
    <definedName name="PG1B">#REF!</definedName>
    <definedName name="pick">#REF!</definedName>
    <definedName name="pik">[60]Assum!#REF!</definedName>
    <definedName name="PL_Amortization">'[38]P&amp;L'!#REF!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>#REF!</definedName>
    <definedName name="Ports">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>#REF!</definedName>
    <definedName name="Price1">'[41]Pro Forma'!#REF!</definedName>
    <definedName name="Price2">'[41]Pro Forma'!#REF!</definedName>
    <definedName name="Price3">'[41]Pro Forma'!#REF!</definedName>
    <definedName name="Price4">'[41]Pro Forma'!#REF!</definedName>
    <definedName name="Price5">'[41]Pro Forma'!#REF!</definedName>
    <definedName name="Price6">'[41]Pro Forma'!#REF!</definedName>
    <definedName name="priceacq">#REF!</definedName>
    <definedName name="PRICETAB">#REF!</definedName>
    <definedName name="pricetar">#REF!</definedName>
    <definedName name="print">[89]Comps!$A$1:$Y$63</definedName>
    <definedName name="_xlnm.Print_Area" localSheetId="0">დევნილები!$B$1:$H$98</definedName>
    <definedName name="_xlnm.Print_Area" localSheetId="3">მეურვეობა!$B$4:$H$277</definedName>
    <definedName name="_xlnm.Print_Area" localSheetId="1">'მომსახურების სააგენტო'!$B$1:$H$612</definedName>
    <definedName name="_xlnm.Print_Area">#REF!</definedName>
    <definedName name="_xlnm.Print_Titles" localSheetId="0">დევნილები!$3:$3</definedName>
    <definedName name="_xlnm.Print_Titles" localSheetId="3">მეურვეობა!$6:$6</definedName>
    <definedName name="_xlnm.Print_Titles" localSheetId="1">'მომსახურების სააგენტო'!$3:$3</definedName>
    <definedName name="_xlnm.Print_Titles">#REF!,#REF!</definedName>
    <definedName name="print_Titles2">#REF!,#REF!</definedName>
    <definedName name="printa">#REF!</definedName>
    <definedName name="printb">#REF!</definedName>
    <definedName name="printc">#REF!</definedName>
    <definedName name="PrintGraph">#REF!</definedName>
    <definedName name="printk">#REF!</definedName>
    <definedName name="PRINTMACRO">#REF!</definedName>
    <definedName name="PrintThis_Links">[62]Links!$A$1:$F$33</definedName>
    <definedName name="PrintTitle1">#REF!</definedName>
    <definedName name="PRMONTH">#REF!</definedName>
    <definedName name="prn">#REF!</definedName>
    <definedName name="PRODUCED">[24]Sheet2!#REF!</definedName>
    <definedName name="Product">'[37]Statistics by Product (Source )'!$B$2:$B$21948</definedName>
    <definedName name="Product_Description">#REF!</definedName>
    <definedName name="Proeq2016CagerTkhibWalkBorMar">[42]SAK!$AO$43</definedName>
    <definedName name="Proeq2016Gadmtv">[42]SAK!$AO$44</definedName>
    <definedName name="Prog1998">'[90]2003'!#REF!</definedName>
    <definedName name="progasumm">#REF!</definedName>
    <definedName name="program">#REF!</definedName>
    <definedName name="ProjectName">#REF!</definedName>
    <definedName name="Prt">#REF!</definedName>
    <definedName name="PRYEAR">#REF!</definedName>
    <definedName name="PubW">'[48]W&amp;T'!$C$17</definedName>
    <definedName name="PURCHASER">[91]Sheet2!$L$3:$L$13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_5">#REF!</definedName>
    <definedName name="Q_6">#REF!</definedName>
    <definedName name="Q_7">#REF!</definedName>
    <definedName name="Q6_">#REF!</definedName>
    <definedName name="QFISCAL">'[92]Quarterly Raw Data'!#REF!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>'[92]Quarterly MacroFlow'!#REF!</definedName>
    <definedName name="QTAB7A">'[92]Quarterly MacroFlow'!#REF!</definedName>
    <definedName name="QtrDate">#REF!</definedName>
    <definedName name="QtrShares">#REF!</definedName>
    <definedName name="quita">#REF!</definedName>
    <definedName name="QW">#REF!</definedName>
    <definedName name="R_Factor">#REF!</definedName>
    <definedName name="Range_Names">#REF!</definedName>
    <definedName name="RAT_A">#REF!</definedName>
    <definedName name="RAT_T">#REF!</definedName>
    <definedName name="rate">#REF!</definedName>
    <definedName name="rate1">[41]Inputs!#REF!</definedName>
    <definedName name="rate2">[41]Inputs!#REF!</definedName>
    <definedName name="Rating">[5]D!$M$24</definedName>
    <definedName name="RATIO">'[64]Combined Model'!#REF!</definedName>
    <definedName name="Ratioswitch">#REF!</definedName>
    <definedName name="REAL">#REF!</definedName>
    <definedName name="_xlnm.Recorder">#REF!</definedName>
    <definedName name="red_banks">[32]red!$A$136:$AC$178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[32]red!$A$65:$AC$132</definedName>
    <definedName name="RED_NATCPI">#REF!</definedName>
    <definedName name="red_nbg">[32]red!$A$1:$AC$62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>#REF!</definedName>
    <definedName name="REG">[24]Sheet2!#REF!</definedName>
    <definedName name="regionebi63">#REF!</definedName>
    <definedName name="REGIONS">[83]Sheet2!$B$3:$B$14</definedName>
    <definedName name="reitingi">#REF!</definedName>
    <definedName name="Relationship_with_US">'[40]Data Validation'!$C$10:$E$10</definedName>
    <definedName name="Repayment_Frequency">'[40]Data Validation'!#REF!</definedName>
    <definedName name="Repayment_Period_US_Dollar">#REF!</definedName>
    <definedName name="ReportDate">[31]Info!$C$2</definedName>
    <definedName name="repur">#REF!</definedName>
    <definedName name="repurch">#REF!</definedName>
    <definedName name="res_5yr">#REF!</definedName>
    <definedName name="res_7yr">#REF!</definedName>
    <definedName name="res_qtr">#REF!</definedName>
    <definedName name="res_yr1">'[67]OpEx Detail'!#REF!</definedName>
    <definedName name="res_yr2">'[67]OpEx Detail'!#REF!</definedName>
    <definedName name="res_yrf">'[67]OpEx Detail'!#REF!</definedName>
    <definedName name="reserves">[32]resold!$A$1:$N$59</definedName>
    <definedName name="Residual_difference">#REF!</definedName>
    <definedName name="resmoney">#REF!</definedName>
    <definedName name="respirators">#REF!</definedName>
    <definedName name="RETURN">#REF!</definedName>
    <definedName name="RGDPA">#REF!</definedName>
    <definedName name="RGSPA">#REF!</definedName>
    <definedName name="right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>[6]Inputs!#REF!</definedName>
    <definedName name="ROUTE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>'[30]2013 User Defined Template'!RunPool</definedName>
    <definedName name="RunPurchase">'[30]2013 User Defined Template'!RunPurchase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>#REF!</definedName>
    <definedName name="sad">#REF!</definedName>
    <definedName name="Sal_96">#REF!</definedName>
    <definedName name="Sal_97">#REF!</definedName>
    <definedName name="Sal_98_02">#REF!</definedName>
    <definedName name="Sal_yrs">#REF!</definedName>
    <definedName name="Sales">#REF!</definedName>
    <definedName name="sales_5yr">'[67]OpEx Detail'!#REF!</definedName>
    <definedName name="sales_7yr">'[67]OpEx Detail'!#REF!</definedName>
    <definedName name="Sales_only">#REF!</definedName>
    <definedName name="Sales_Qtr">'[67]OpEx Detail'!#REF!</definedName>
    <definedName name="SalesCom">[5]D!#REF!</definedName>
    <definedName name="SalesInd">[5]D!#REF!</definedName>
    <definedName name="SalesOther">[5]D!#REF!</definedName>
    <definedName name="SalesRes">[5]D!#REF!</definedName>
    <definedName name="SalesYr1">'[67]OpEx Detail'!#REF!</definedName>
    <definedName name="SalesYr2">'[67]OpEx Detail'!#REF!</definedName>
    <definedName name="Savings_Products">#REF!</definedName>
    <definedName name="SCEN">[3]Inputs!#REF!</definedName>
    <definedName name="SCENE">#REF!</definedName>
    <definedName name="SCENE_P">#REF!</definedName>
    <definedName name="SCENE_S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C">#REF!</definedName>
    <definedName name="SEI">#REF!</definedName>
    <definedName name="sencount" hidden="1">2</definedName>
    <definedName name="SENS">[4]Price!$A$1:$M$48</definedName>
    <definedName name="sense1">#REF!</definedName>
    <definedName name="sense2">#REF!</definedName>
    <definedName name="SENSITIVITY">'[64]Combined Model'!#REF!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>#REF!</definedName>
    <definedName name="Share">[6]Inputs!$E$5</definedName>
    <definedName name="Share_Tender">#REF!</definedName>
    <definedName name="shares">#REF!</definedName>
    <definedName name="SharesOut">[5]D!$G$35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>#REF!</definedName>
    <definedName name="SORT1">#REF!</definedName>
    <definedName name="SORT2">#REF!</definedName>
    <definedName name="SORT3">#REF!</definedName>
    <definedName name="SORT4">#REF!</definedName>
    <definedName name="SORT5">#REF!</definedName>
    <definedName name="Sources">#REF!</definedName>
    <definedName name="SPHERE">[24]Sheet2!#REF!</definedName>
    <definedName name="Sponsor_Equity1">#REF!</definedName>
    <definedName name="spread">[47]Common!$I$4</definedName>
    <definedName name="SPUtilRtg">[5]D!$G$9</definedName>
    <definedName name="SRtab1">#REF!</definedName>
    <definedName name="SRtab2">#REF!</definedName>
    <definedName name="SRtab5">#REF!</definedName>
    <definedName name="SS">[98]IMATA!$B$45:$B$108</definedName>
    <definedName name="sss">#REF!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TUS">[24]Sheet2!#REF!</definedName>
    <definedName name="STAVKA">#REF!</definedName>
    <definedName name="STDebt">[5]D!$G$30</definedName>
    <definedName name="STFQTAB">#REF!</definedName>
    <definedName name="stock">#REF!</definedName>
    <definedName name="Stock.Price">[47]LYONs!$D$9</definedName>
    <definedName name="StockPrice">[5]D!$G$5</definedName>
    <definedName name="STOP">#REF!</definedName>
    <definedName name="StrandCpS">[5]D!$Q$22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>#REF!</definedName>
    <definedName name="SUMM">#REF!</definedName>
    <definedName name="Summary_Date">#REF!</definedName>
    <definedName name="SUMMARY1">#REF!</definedName>
    <definedName name="SUMMARY2">#REF!</definedName>
    <definedName name="SumPool">'[30]2013 User Defined Template'!SumPool</definedName>
    <definedName name="SumPurch">'[30]2013 User Defined Template'!SumPurch</definedName>
    <definedName name="suppsched1pfma">#REF!</definedName>
    <definedName name="SymbolOnOff">#REF!</definedName>
    <definedName name="synch">#REF!</definedName>
    <definedName name="SyndicationBalance">'[33]Debt Profile'!$H$12:$H$87-'[33]Debt Profile'!$I$13:$I$87</definedName>
    <definedName name="syner">#REF!</definedName>
    <definedName name="Synergies">#REF!</definedName>
    <definedName name="T">#REF!</definedName>
    <definedName name="T_1">'[100]LBO Model'!#REF!</definedName>
    <definedName name="T_4">'[100]LBO Model'!#REF!</definedName>
    <definedName name="T_6">'[100]LBO Model'!#REF!</definedName>
    <definedName name="T_7">'[100]LBO Model'!#REF!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'[10]Annual Tables'!#REF!</definedName>
    <definedName name="TAB6B">'[10]Annual Tables'!#REF!</definedName>
    <definedName name="TAB6C">#REF!</definedName>
    <definedName name="TAB7A">#REF!</definedName>
    <definedName name="Table__47">[101]RED47!$A$1:$I$53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ap">#REF!</definedName>
    <definedName name="tar1_c">#REF!</definedName>
    <definedName name="tar1_is">#REF!</definedName>
    <definedName name="tar10_c">#REF!</definedName>
    <definedName name="tar10_is">#REF!</definedName>
    <definedName name="tar11_c">#REF!</definedName>
    <definedName name="tar11_is">#REF!</definedName>
    <definedName name="tar12_c">#REF!</definedName>
    <definedName name="tar12_is">#REF!</definedName>
    <definedName name="tar13_c">#REF!</definedName>
    <definedName name="tar13_is">#REF!</definedName>
    <definedName name="tar14_c">#REF!</definedName>
    <definedName name="tar14_is">#REF!</definedName>
    <definedName name="tar15_c">#REF!</definedName>
    <definedName name="tar15_is">#REF!</definedName>
    <definedName name="tar16_c">#REF!</definedName>
    <definedName name="tar16_is">#REF!</definedName>
    <definedName name="tar17_c">#REF!</definedName>
    <definedName name="tar17_is">#REF!</definedName>
    <definedName name="tar18_c">#REF!</definedName>
    <definedName name="tar18_is">#REF!</definedName>
    <definedName name="tar19_c">#REF!</definedName>
    <definedName name="tar19_is">#REF!</definedName>
    <definedName name="tar2_c">#REF!</definedName>
    <definedName name="tar2_is">#REF!</definedName>
    <definedName name="tar20_c">#REF!</definedName>
    <definedName name="tar20_is">#REF!</definedName>
    <definedName name="tar21_c">#REF!</definedName>
    <definedName name="tar21_is">#REF!</definedName>
    <definedName name="tar22_c">#REF!</definedName>
    <definedName name="tar22_is">#REF!</definedName>
    <definedName name="tar23_c">#REF!</definedName>
    <definedName name="tar23_is">#REF!</definedName>
    <definedName name="tar24_c">#REF!</definedName>
    <definedName name="tar24_is">#REF!</definedName>
    <definedName name="tar25_c">#REF!</definedName>
    <definedName name="tar25_is">#REF!</definedName>
    <definedName name="tar26_c">#REF!</definedName>
    <definedName name="tar26_is">#REF!</definedName>
    <definedName name="tar27_c">#REF!</definedName>
    <definedName name="tar27_is">#REF!</definedName>
    <definedName name="tar28_c">#REF!</definedName>
    <definedName name="tar28_is">#REF!</definedName>
    <definedName name="tar29_c">#REF!</definedName>
    <definedName name="tar29_is">#REF!</definedName>
    <definedName name="tar3_c">#REF!</definedName>
    <definedName name="tar3_is">#REF!</definedName>
    <definedName name="tar30_c">#REF!</definedName>
    <definedName name="tar30_is">#REF!</definedName>
    <definedName name="tar31_c">#REF!</definedName>
    <definedName name="tar31_is">#REF!</definedName>
    <definedName name="tar32_c">#REF!</definedName>
    <definedName name="tar32_is">#REF!</definedName>
    <definedName name="tar33_c">#REF!</definedName>
    <definedName name="tar33_is">#REF!</definedName>
    <definedName name="tar34_c">#REF!</definedName>
    <definedName name="tar34_is">#REF!</definedName>
    <definedName name="tar35_c">#REF!</definedName>
    <definedName name="tar35_is">#REF!</definedName>
    <definedName name="tar36_c">#REF!</definedName>
    <definedName name="tar36_is">#REF!</definedName>
    <definedName name="tar37_c">#REF!</definedName>
    <definedName name="tar37_is">#REF!</definedName>
    <definedName name="tar38_c">#REF!</definedName>
    <definedName name="tar38_is">#REF!</definedName>
    <definedName name="tar39_c">#REF!</definedName>
    <definedName name="tar39_is">#REF!</definedName>
    <definedName name="tar4_c">#REF!</definedName>
    <definedName name="tar4_is">#REF!</definedName>
    <definedName name="tar40_c">#REF!</definedName>
    <definedName name="tar40_is">#REF!</definedName>
    <definedName name="tar41_c">#REF!</definedName>
    <definedName name="tar41_is">#REF!</definedName>
    <definedName name="tar42_c">#REF!</definedName>
    <definedName name="tar42_is">#REF!</definedName>
    <definedName name="tar43_c">#REF!</definedName>
    <definedName name="tar43_is">#REF!</definedName>
    <definedName name="tar44_c">#REF!</definedName>
    <definedName name="tar44_is">#REF!</definedName>
    <definedName name="tar45_c">#REF!</definedName>
    <definedName name="tar45_is">#REF!</definedName>
    <definedName name="tar46_c">#REF!</definedName>
    <definedName name="tar46_is">#REF!</definedName>
    <definedName name="tar47_c">#REF!</definedName>
    <definedName name="tar47_is">#REF!</definedName>
    <definedName name="tar48_c">#REF!</definedName>
    <definedName name="tar48_is">#REF!</definedName>
    <definedName name="tar49_c">#REF!</definedName>
    <definedName name="tar49_is">#REF!</definedName>
    <definedName name="tar5_c">#REF!</definedName>
    <definedName name="tar5_is">#REF!</definedName>
    <definedName name="tar50_c">#REF!</definedName>
    <definedName name="tar50_is">#REF!</definedName>
    <definedName name="tar51_c">#REF!</definedName>
    <definedName name="tar51_is">#REF!</definedName>
    <definedName name="tar52_c">#REF!</definedName>
    <definedName name="tar52_is">#REF!</definedName>
    <definedName name="tar53_c">#REF!</definedName>
    <definedName name="tar53_is">#REF!</definedName>
    <definedName name="tar54_c">#REF!</definedName>
    <definedName name="tar54_is">#REF!</definedName>
    <definedName name="tar55_c">#REF!</definedName>
    <definedName name="tar55_is">#REF!</definedName>
    <definedName name="tar56_c">#REF!</definedName>
    <definedName name="tar56_is">#REF!</definedName>
    <definedName name="tar57_c">#REF!</definedName>
    <definedName name="tar57_is">#REF!</definedName>
    <definedName name="tar58_c">#REF!</definedName>
    <definedName name="tar58_is">#REF!</definedName>
    <definedName name="tar59_c">#REF!</definedName>
    <definedName name="tar59_is">#REF!</definedName>
    <definedName name="tar6_c">#REF!</definedName>
    <definedName name="tar6_is">#REF!</definedName>
    <definedName name="tar60_c">#REF!</definedName>
    <definedName name="tar60_is">#REF!</definedName>
    <definedName name="tar61_c">#REF!</definedName>
    <definedName name="tar61_is">#REF!</definedName>
    <definedName name="tar62_c">#REF!</definedName>
    <definedName name="tar62_is">#REF!</definedName>
    <definedName name="tar63_c">#REF!</definedName>
    <definedName name="tar63_is">#REF!</definedName>
    <definedName name="tar64_c">#REF!</definedName>
    <definedName name="tar64_is">#REF!</definedName>
    <definedName name="tar65_c">#REF!</definedName>
    <definedName name="tar65_is">#REF!</definedName>
    <definedName name="tar66_c">#REF!</definedName>
    <definedName name="tar66_is">#REF!</definedName>
    <definedName name="tar67_c">#REF!</definedName>
    <definedName name="tar67_is">#REF!</definedName>
    <definedName name="tar68_c">#REF!</definedName>
    <definedName name="tar68_is">#REF!</definedName>
    <definedName name="tar69_c">#REF!</definedName>
    <definedName name="tar69_is">#REF!</definedName>
    <definedName name="tar7_c">#REF!</definedName>
    <definedName name="tar7_is">#REF!</definedName>
    <definedName name="tar70_c">#REF!</definedName>
    <definedName name="tar70_is">#REF!</definedName>
    <definedName name="tar71_c">#REF!</definedName>
    <definedName name="tar71_is">#REF!</definedName>
    <definedName name="tar72_c">#REF!</definedName>
    <definedName name="tar72_is">#REF!</definedName>
    <definedName name="tar73_c">#REF!</definedName>
    <definedName name="tar73_is">#REF!</definedName>
    <definedName name="tar74_c">#REF!</definedName>
    <definedName name="tar74_is">#REF!</definedName>
    <definedName name="tar75_c">#REF!</definedName>
    <definedName name="tar75_is">#REF!</definedName>
    <definedName name="tar76_c">#REF!</definedName>
    <definedName name="tar76_is">#REF!</definedName>
    <definedName name="tar77_c">#REF!</definedName>
    <definedName name="tar77_is">#REF!</definedName>
    <definedName name="tar78_c">#REF!</definedName>
    <definedName name="tar78_is">#REF!</definedName>
    <definedName name="tar79_c">#REF!</definedName>
    <definedName name="tar79_is">#REF!</definedName>
    <definedName name="tar8_c">#REF!</definedName>
    <definedName name="tar8_is">#REF!</definedName>
    <definedName name="tar80_c">#REF!</definedName>
    <definedName name="tar80_is">#REF!</definedName>
    <definedName name="tar9_c">#REF!</definedName>
    <definedName name="tar9_is">#REF!</definedName>
    <definedName name="taramort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>#REF!</definedName>
    <definedName name="taxacq">#REF!</definedName>
    <definedName name="taxrate">#REF!</definedName>
    <definedName name="taxtar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>'[105]10Cash'!#REF!</definedName>
    <definedName name="TextRefCopy10">#REF!</definedName>
    <definedName name="TextRefCopy100">#REF!</definedName>
    <definedName name="TextRefCopy101">'[106]FA Movement '!#REF!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'[107]Additions testing'!#REF!</definedName>
    <definedName name="TextRefCopy113">[108]breakdown!#REF!</definedName>
    <definedName name="TextRefCopy114">#REF!</definedName>
    <definedName name="TextRefCopy115">#REF!</definedName>
    <definedName name="TextRefCopy116">#REF!</definedName>
    <definedName name="TextRefCopy117">'[107]Additions testing'!#REF!</definedName>
    <definedName name="TextRefCopy118">#REF!</definedName>
    <definedName name="TextRefCopy119">#REF!</definedName>
    <definedName name="TextRefCopy12">#REF!</definedName>
    <definedName name="TextRefCopy120">'[109]P&amp;L'!$B$20</definedName>
    <definedName name="TextRefCopy126">'[107]Movement schedule'!#REF!</definedName>
    <definedName name="TextRefCopy13">#REF!</definedName>
    <definedName name="TextRefCopy133">'[107]Movement schedule'!#REF!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'[105]10Cash'!#REF!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'[106]FA Movement '!#REF!</definedName>
    <definedName name="TextRefCopy4">#REF!</definedName>
    <definedName name="TextRefCopy40">'[106]FA Movement '!#REF!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'[106]FA Movement '!#REF!</definedName>
    <definedName name="TextRefCopy47">'[106]FA Movement '!#REF!</definedName>
    <definedName name="TextRefCopy48">[109]Provisions!$B$6</definedName>
    <definedName name="TextRefCopy5">#REF!</definedName>
    <definedName name="TextRefCopy50">[108]breakdown!#REF!</definedName>
    <definedName name="TextRefCopy51">[108]breakdown!#REF!</definedName>
    <definedName name="TextRefCopy53">'[108]FA depreciation'!#REF!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4">[108]breakdown!#REF!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[110]Datasheet!$G$16</definedName>
    <definedName name="TextRefCopy81">#REF!</definedName>
    <definedName name="TextRefCopy82">#REF!</definedName>
    <definedName name="TextRefCopy83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'[108]FA depreciation'!#REF!</definedName>
    <definedName name="TextRefCopy9">#REF!</definedName>
    <definedName name="TextRefCopy90">#REF!</definedName>
    <definedName name="TextRefCopy91">'[107]depreciation testing'!#REF!</definedName>
    <definedName name="TextRefCopy92">'[107]depreciation testing'!#REF!</definedName>
    <definedName name="TextRefCopy93">'[107]depreciation testing'!#REF!</definedName>
    <definedName name="TextRefCopy94">[111]Additions_Disposals!$A$12</definedName>
    <definedName name="TextRefCopy95">'[112]depreciation testing'!#REF!</definedName>
    <definedName name="TextRefCopy97">'[106]depreciation testing'!#REF!</definedName>
    <definedName name="TextRefCopy98">#REF!</definedName>
    <definedName name="TextRefCopy99">'[106]FA Movement '!#REF!</definedName>
    <definedName name="TextRefCopyRangeCount" hidden="1">2</definedName>
    <definedName name="TgtCurr">[113]Target!$D$9</definedName>
    <definedName name="ticex_int">#REF!</definedName>
    <definedName name="Ticker">[71]MOE!#REF!</definedName>
    <definedName name="TickerCell">#REF!</definedName>
    <definedName name="Title1">#REF!</definedName>
    <definedName name="Title2">#REF!</definedName>
    <definedName name="Title3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>#REF!</definedName>
    <definedName name="TotAssets">[5]D!$G$37</definedName>
    <definedName name="TOWEO">#REF!</definedName>
    <definedName name="Tpercent">[5]D!$Q$10</definedName>
    <definedName name="Trade">#REF!</definedName>
    <definedName name="Trade_balance">#REF!</definedName>
    <definedName name="trans">#REF!</definedName>
    <definedName name="transassum">#REF!</definedName>
    <definedName name="Transfer_check">#REF!</definedName>
    <definedName name="TRANSNAVE">#REF!</definedName>
    <definedName name="tt">#REF!</definedName>
    <definedName name="TtlGenCap">[5]D!$B$62</definedName>
    <definedName name="ttt" hidden="1">{"Tab1",#N/A,FALSE,"P";"Tab2",#N/A,FALSE,"P"}</definedName>
    <definedName name="ttttt" hidden="1">[76]M!#REF!</definedName>
    <definedName name="TV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">[24]Sheet2!#REF!</definedName>
    <definedName name="UNITT">[24]Sheet2!#REF!</definedName>
    <definedName name="Universities">#REF!</definedName>
    <definedName name="Updated">[5]D!$B$9</definedName>
    <definedName name="Ureki2016">[42]SAK!$AO$65</definedName>
    <definedName name="Uruguay">#REF!</definedName>
    <definedName name="USD">'[37]Statistics by Product (Source )'!$G$2:$G$21948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>#REF!</definedName>
    <definedName name="values">#REF!,#REF!,#REF!</definedName>
    <definedName name="VARIABLES">'[64]Combined Model'!#REF!</definedName>
    <definedName name="variance">'[67]OpEx Detail'!#REF!</definedName>
    <definedName name="vbb">[114]Model!$E$10</definedName>
    <definedName name="vel_mult">#REF!</definedName>
    <definedName name="Venezuela">#REF!</definedName>
    <definedName name="VolumeCell">#REF!</definedName>
    <definedName name="VolumeComplement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[115]wonebi!#REF!</definedName>
    <definedName name="WACC">#REF!</definedName>
    <definedName name="wage_govt_sector">#REF!</definedName>
    <definedName name="Weight">#REF!</definedName>
    <definedName name="Weight_List">#REF!</definedName>
    <definedName name="Weights">[116]Cities!$C$2:$C$6</definedName>
    <definedName name="WEO">#REF!</definedName>
    <definedName name="workingcapital">#REF!</definedName>
    <definedName name="workingdays">[117]C_2012!$E$69</definedName>
    <definedName name="WPCP33_D">#REF!</definedName>
    <definedName name="WPCP33pch">#REF!</definedName>
    <definedName name="wrkcapacq">#REF!</definedName>
    <definedName name="wrkcappfma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hidden="1">[76]M!#REF!</definedName>
    <definedName name="www" hidden="1">{"Riqfin97",#N/A,FALSE,"Tran";"Riqfinpro",#N/A,FALSE,"Tran"}</definedName>
    <definedName name="x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hidden="1">#REF!</definedName>
    <definedName name="XRefCopy1Row" hidden="1">[119]XREF!#REF!</definedName>
    <definedName name="XRefCopy2" hidden="1">#REF!</definedName>
    <definedName name="XRefCopy4" hidden="1">[119]summary!#REF!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hidden="1">#REF!</definedName>
    <definedName name="XRefPaste7Row" hidden="1">[118]XREF!$A$8:$IV$8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>#REF!</definedName>
    <definedName name="Year">#REF!</definedName>
    <definedName name="YEAR2">[3]Inputs!#REF!</definedName>
    <definedName name="Years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>[2]Imp!#REF!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>#REF!</definedName>
    <definedName name="Макрос3">#REF!</definedName>
    <definedName name="Макрос4">#REF!</definedName>
    <definedName name="Нстроки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>#REF!</definedName>
    <definedName name="Трансляция_F">#REF!</definedName>
    <definedName name="Узлы">#REF!</definedName>
    <definedName name="ф77">#REF!</definedName>
    <definedName name="Цена_03">[126]LME_prices!#REF!</definedName>
    <definedName name="Цена_33">[126]LME_prices!#REF!</definedName>
    <definedName name="Цена_34">[126]LME_prices!#REF!</definedName>
    <definedName name="Цена_35">[126]LME_prices!#REF!</definedName>
    <definedName name="Цена_4">#REF!</definedName>
    <definedName name="Цена_5">#REF!</definedName>
    <definedName name="Цена_55">[126]LME_prices!$F$177</definedName>
    <definedName name="Цена_97">#REF!</definedName>
    <definedName name="ЦенаFCA_53">[126]LME_prices!#REF!</definedName>
    <definedName name="აბაშა">[24]Sheet2!#REF!</definedName>
    <definedName name="ადიგენი">[24]Sheet2!#REF!</definedName>
    <definedName name="ამბროლაური">[24]Sheet2!#REF!</definedName>
    <definedName name="ასპინძა">[24]Sheet2!#REF!</definedName>
    <definedName name="ახალქალაქი">[24]Sheet2!#REF!</definedName>
    <definedName name="ახალციხე">[24]Sheet2!#REF!</definedName>
    <definedName name="ახმეტა">[24]Sheet2!#REF!</definedName>
    <definedName name="ბათუმი">[24]Sheet2!#REF!</definedName>
    <definedName name="ბაღდათი">[24]Sheet2!#REF!</definedName>
    <definedName name="ბოლნისი">[24]Sheet2!#REF!</definedName>
    <definedName name="ბორჯომი">[24]Sheet2!#REF!</definedName>
    <definedName name="განათლება_">[24]Sheet2!#REF!</definedName>
    <definedName name="გარდაბანი">[24]Sheet2!#REF!</definedName>
    <definedName name="გარემო_">[24]Sheet2!#REF!</definedName>
    <definedName name="გორი">[24]Sheet2!#REF!</definedName>
    <definedName name="გურჯაანი">[24]Sheet2!#REF!</definedName>
    <definedName name="დედოფლისწყარო">[24]Sheet2!#REF!</definedName>
    <definedName name="დევნილთა_">[24]Sheet2!#REF!</definedName>
    <definedName name="დმანისი">[24]Sheet2!#REF!</definedName>
    <definedName name="დუშეთი">[24]Sheet2!#REF!</definedName>
    <definedName name="ვანი">[24]Sheet2!#REF!</definedName>
    <definedName name="ზესტაფონი">[24]Sheet2!#REF!</definedName>
    <definedName name="ზუგდიდი">[24]Sheet2!#REF!</definedName>
    <definedName name="თავდაცვა_">[24]Sheet2!#REF!</definedName>
    <definedName name="თბილისი">[24]Sheet2!#REF!</definedName>
    <definedName name="თეთრიწყარო">[24]Sheet2!#REF!</definedName>
    <definedName name="თელავი">[24]Sheet2!#REF!</definedName>
    <definedName name="თერჯოლა">[24]Sheet2!#REF!</definedName>
    <definedName name="თიანეთი">[24]Sheet2!#REF!</definedName>
    <definedName name="ინსტიტუციონალური_">[24]Sheet2!#REF!</definedName>
    <definedName name="კასპი">[24]Sheet2!#REF!</definedName>
    <definedName name="კულტურა_">[24]Sheet2!#REF!</definedName>
    <definedName name="ლაგოდეხი">[24]Sheet2!#REF!</definedName>
    <definedName name="ლანჩხუთი">[24]Sheet2!#REF!</definedName>
    <definedName name="ლენტეხი">[24]Sheet2!#REF!</definedName>
    <definedName name="მაკროეკონომიკა_">[24]Sheet2!#REF!</definedName>
    <definedName name="მარნეული">[24]Sheet2!#REF!</definedName>
    <definedName name="მარტვილი">[24]Sheet2!#REF!</definedName>
    <definedName name="მესტია">[24]Sheet2!#REF!</definedName>
    <definedName name="მცხეთა">[24]Sheet2!#REF!</definedName>
    <definedName name="ნინოწმინდა">[24]Sheet2!#REF!</definedName>
    <definedName name="ოზურგეთი">[24]Sheet2!#REF!</definedName>
    <definedName name="ონი">[24]Sheet2!#REF!</definedName>
    <definedName name="რეგიონული_">[24]Sheet2!#REF!</definedName>
    <definedName name="რუსთავი">[24]Sheet2!#REF!</definedName>
    <definedName name="საგარეჯო">[24]Sheet2!#REF!</definedName>
    <definedName name="საერთაშორისო_">[24]Sheet2!#REF!</definedName>
    <definedName name="სამტრედია">[24]Sheet2!#REF!</definedName>
    <definedName name="სასამართლო_">[24]Sheet2!#REF!</definedName>
    <definedName name="საჩხერე">[24]Sheet2!#REF!</definedName>
    <definedName name="სენაკი">[24]Sheet2!#REF!</definedName>
    <definedName name="სიღნაღი">[24]Sheet2!#REF!</definedName>
    <definedName name="სოფლის_">[24]Sheet2!#REF!</definedName>
    <definedName name="ტყიბული">[24]Sheet2!#REF!</definedName>
    <definedName name="ფოთი">[24]Sheet2!#REF!</definedName>
    <definedName name="ქარელი">[24]Sheet2!#REF!</definedName>
    <definedName name="ქედა">[24]Sheet2!#REF!</definedName>
    <definedName name="ქობულეთი">[24]Sheet2!#REF!</definedName>
    <definedName name="ქუთაისი">[24]Sheet2!#REF!</definedName>
    <definedName name="ყაზბეგი">[24]Sheet2!#REF!</definedName>
    <definedName name="ყვარელი">[24]Sheet2!#REF!</definedName>
    <definedName name="შუახევი">[24]Sheet2!#REF!</definedName>
    <definedName name="ჩოხატაური">[24]Sheet2!#REF!</definedName>
    <definedName name="ჩხოროწყუ">[24]Sheet2!#REF!</definedName>
    <definedName name="ცაგერი">[24]Sheet2!#REF!</definedName>
    <definedName name="წალენჯიხა">[24]Sheet2!#REF!</definedName>
    <definedName name="წალკა">[24]Sheet2!#REF!</definedName>
    <definedName name="წყალტუბო">[24]Sheet2!#REF!</definedName>
    <definedName name="ჭიათურა">[24]Sheet2!#REF!</definedName>
    <definedName name="ხარაგაული">[24]Sheet2!#REF!</definedName>
    <definedName name="ხაშური">[24]Sheet2!#REF!</definedName>
    <definedName name="ხელვაჩაური">[24]Sheet2!#REF!</definedName>
    <definedName name="ხობი">[24]Sheet2!#REF!</definedName>
    <definedName name="ხონი">[24]Sheet2!#REF!</definedName>
    <definedName name="ხულო">[24]Sheet2!#REF!</definedName>
    <definedName name="ჯანდაცვა_">[24]Sheet2!#REF!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7" l="1"/>
  <c r="J4" i="7"/>
  <c r="H4" i="7"/>
  <c r="F4" i="7"/>
  <c r="D4" i="7"/>
  <c r="D7" i="7"/>
  <c r="H274" i="10" l="1"/>
  <c r="G274" i="10"/>
  <c r="D274" i="10"/>
  <c r="G273" i="10"/>
  <c r="G272" i="10" s="1"/>
  <c r="H272" i="10" s="1"/>
  <c r="D272" i="10"/>
  <c r="H271" i="10"/>
  <c r="G271" i="10"/>
  <c r="G270" i="10" s="1"/>
  <c r="H270" i="10" s="1"/>
  <c r="D270" i="10"/>
  <c r="G269" i="10"/>
  <c r="G268" i="10" s="1"/>
  <c r="H268" i="10" s="1"/>
  <c r="D268" i="10"/>
  <c r="H267" i="10"/>
  <c r="G267" i="10"/>
  <c r="G266" i="10" s="1"/>
  <c r="H266" i="10" s="1"/>
  <c r="D266" i="10"/>
  <c r="G265" i="10"/>
  <c r="H265" i="10" s="1"/>
  <c r="G264" i="10"/>
  <c r="H264" i="10" s="1"/>
  <c r="D264" i="10"/>
  <c r="H263" i="10"/>
  <c r="G263" i="10"/>
  <c r="H262" i="10"/>
  <c r="G262" i="10"/>
  <c r="H261" i="10"/>
  <c r="G261" i="10"/>
  <c r="H260" i="10"/>
  <c r="G260" i="10"/>
  <c r="H259" i="10"/>
  <c r="G259" i="10"/>
  <c r="G258" i="10" s="1"/>
  <c r="D258" i="10"/>
  <c r="D257" i="10" s="1"/>
  <c r="H256" i="10"/>
  <c r="G256" i="10"/>
  <c r="G255" i="10" s="1"/>
  <c r="H255" i="10" s="1"/>
  <c r="D255" i="10"/>
  <c r="G254" i="10"/>
  <c r="G253" i="10" s="1"/>
  <c r="H253" i="10" s="1"/>
  <c r="D253" i="10"/>
  <c r="H252" i="10"/>
  <c r="G252" i="10"/>
  <c r="H251" i="10"/>
  <c r="G251" i="10"/>
  <c r="D251" i="10"/>
  <c r="G250" i="10"/>
  <c r="H250" i="10" s="1"/>
  <c r="G249" i="10"/>
  <c r="H249" i="10" s="1"/>
  <c r="D249" i="10"/>
  <c r="H248" i="10"/>
  <c r="G248" i="10"/>
  <c r="G247" i="10" s="1"/>
  <c r="H247" i="10" s="1"/>
  <c r="D247" i="10"/>
  <c r="G246" i="10"/>
  <c r="G245" i="10" s="1"/>
  <c r="D245" i="10"/>
  <c r="H244" i="10"/>
  <c r="G244" i="10"/>
  <c r="H243" i="10"/>
  <c r="G243" i="10"/>
  <c r="H242" i="10"/>
  <c r="G242" i="10"/>
  <c r="H241" i="10"/>
  <c r="G241" i="10"/>
  <c r="H240" i="10"/>
  <c r="G240" i="10"/>
  <c r="H239" i="10"/>
  <c r="G239" i="10"/>
  <c r="D239" i="10"/>
  <c r="D238" i="10" s="1"/>
  <c r="H237" i="10"/>
  <c r="G236" i="10"/>
  <c r="H236" i="10" s="1"/>
  <c r="D236" i="10"/>
  <c r="H235" i="10"/>
  <c r="G235" i="10"/>
  <c r="H234" i="10"/>
  <c r="G234" i="10"/>
  <c r="D234" i="10"/>
  <c r="H233" i="10"/>
  <c r="H232" i="10"/>
  <c r="G232" i="10"/>
  <c r="D232" i="10"/>
  <c r="G231" i="10"/>
  <c r="H231" i="10" s="1"/>
  <c r="G230" i="10"/>
  <c r="H230" i="10" s="1"/>
  <c r="D230" i="10"/>
  <c r="H229" i="10"/>
  <c r="G229" i="10"/>
  <c r="H228" i="10"/>
  <c r="G228" i="10"/>
  <c r="D228" i="10"/>
  <c r="G227" i="10"/>
  <c r="H227" i="10" s="1"/>
  <c r="G226" i="10"/>
  <c r="H226" i="10" s="1"/>
  <c r="G225" i="10"/>
  <c r="H225" i="10" s="1"/>
  <c r="G224" i="10"/>
  <c r="H224" i="10" s="1"/>
  <c r="G223" i="10"/>
  <c r="G222" i="10" s="1"/>
  <c r="D222" i="10"/>
  <c r="D221" i="10"/>
  <c r="G220" i="10"/>
  <c r="G219" i="10" s="1"/>
  <c r="H219" i="10" s="1"/>
  <c r="D219" i="10"/>
  <c r="H218" i="10"/>
  <c r="G217" i="10"/>
  <c r="H217" i="10" s="1"/>
  <c r="D217" i="10"/>
  <c r="H216" i="10"/>
  <c r="G216" i="10"/>
  <c r="H215" i="10"/>
  <c r="G215" i="10"/>
  <c r="D215" i="10"/>
  <c r="G214" i="10"/>
  <c r="H214" i="10" s="1"/>
  <c r="G213" i="10"/>
  <c r="H213" i="10" s="1"/>
  <c r="D213" i="10"/>
  <c r="H212" i="10"/>
  <c r="G212" i="10"/>
  <c r="H211" i="10"/>
  <c r="G211" i="10"/>
  <c r="H210" i="10"/>
  <c r="G210" i="10"/>
  <c r="H209" i="10"/>
  <c r="G209" i="10"/>
  <c r="H208" i="10"/>
  <c r="G208" i="10"/>
  <c r="G207" i="10" s="1"/>
  <c r="D207" i="10"/>
  <c r="D206" i="10" s="1"/>
  <c r="H205" i="10"/>
  <c r="G205" i="10"/>
  <c r="G204" i="10" s="1"/>
  <c r="H204" i="10" s="1"/>
  <c r="D204" i="10"/>
  <c r="G203" i="10"/>
  <c r="G202" i="10" s="1"/>
  <c r="H202" i="10" s="1"/>
  <c r="D202" i="10"/>
  <c r="H201" i="10"/>
  <c r="G201" i="10"/>
  <c r="H200" i="10"/>
  <c r="G200" i="10"/>
  <c r="D200" i="10"/>
  <c r="G199" i="10"/>
  <c r="H199" i="10" s="1"/>
  <c r="G198" i="10"/>
  <c r="H198" i="10" s="1"/>
  <c r="D198" i="10"/>
  <c r="H197" i="10"/>
  <c r="G197" i="10"/>
  <c r="G196" i="10" s="1"/>
  <c r="H196" i="10" s="1"/>
  <c r="D196" i="10"/>
  <c r="G195" i="10"/>
  <c r="H195" i="10" s="1"/>
  <c r="G194" i="10"/>
  <c r="H194" i="10" s="1"/>
  <c r="G193" i="10"/>
  <c r="H193" i="10" s="1"/>
  <c r="G192" i="10"/>
  <c r="H192" i="10" s="1"/>
  <c r="G191" i="10"/>
  <c r="G190" i="10" s="1"/>
  <c r="D190" i="10"/>
  <c r="D189" i="10"/>
  <c r="G188" i="10"/>
  <c r="G187" i="10" s="1"/>
  <c r="H187" i="10" s="1"/>
  <c r="D187" i="10"/>
  <c r="H186" i="10"/>
  <c r="G186" i="10"/>
  <c r="H185" i="10"/>
  <c r="G185" i="10"/>
  <c r="D185" i="10"/>
  <c r="G184" i="10"/>
  <c r="H184" i="10" s="1"/>
  <c r="G183" i="10"/>
  <c r="H183" i="10" s="1"/>
  <c r="D183" i="10"/>
  <c r="H182" i="10"/>
  <c r="G182" i="10"/>
  <c r="H181" i="10"/>
  <c r="G181" i="10"/>
  <c r="D181" i="10"/>
  <c r="G180" i="10"/>
  <c r="G179" i="10" s="1"/>
  <c r="H179" i="10" s="1"/>
  <c r="D179" i="10"/>
  <c r="H178" i="10"/>
  <c r="G178" i="10"/>
  <c r="H177" i="10"/>
  <c r="G177" i="10"/>
  <c r="D177" i="10"/>
  <c r="G176" i="10"/>
  <c r="H176" i="10" s="1"/>
  <c r="G175" i="10"/>
  <c r="H175" i="10" s="1"/>
  <c r="D175" i="10"/>
  <c r="H174" i="10"/>
  <c r="G174" i="10"/>
  <c r="H173" i="10"/>
  <c r="G173" i="10"/>
  <c r="H172" i="10"/>
  <c r="G172" i="10"/>
  <c r="H171" i="10"/>
  <c r="G171" i="10"/>
  <c r="H170" i="10"/>
  <c r="G170" i="10"/>
  <c r="G169" i="10" s="1"/>
  <c r="D169" i="10"/>
  <c r="D168" i="10" s="1"/>
  <c r="H167" i="10"/>
  <c r="G167" i="10"/>
  <c r="G166" i="10" s="1"/>
  <c r="H166" i="10" s="1"/>
  <c r="D166" i="10"/>
  <c r="G165" i="10"/>
  <c r="G164" i="10" s="1"/>
  <c r="H164" i="10" s="1"/>
  <c r="D164" i="10"/>
  <c r="H163" i="10"/>
  <c r="G163" i="10"/>
  <c r="H162" i="10"/>
  <c r="G162" i="10"/>
  <c r="D162" i="10"/>
  <c r="G161" i="10"/>
  <c r="H161" i="10" s="1"/>
  <c r="G160" i="10"/>
  <c r="H160" i="10" s="1"/>
  <c r="D160" i="10"/>
  <c r="H159" i="10"/>
  <c r="G159" i="10"/>
  <c r="G158" i="10" s="1"/>
  <c r="H158" i="10" s="1"/>
  <c r="D158" i="10"/>
  <c r="G157" i="10"/>
  <c r="G156" i="10" s="1"/>
  <c r="H156" i="10" s="1"/>
  <c r="D156" i="10"/>
  <c r="H155" i="10"/>
  <c r="G155" i="10"/>
  <c r="H154" i="10"/>
  <c r="G154" i="10"/>
  <c r="D154" i="10"/>
  <c r="G153" i="10"/>
  <c r="H153" i="10" s="1"/>
  <c r="G152" i="10"/>
  <c r="H152" i="10" s="1"/>
  <c r="D152" i="10"/>
  <c r="H151" i="10"/>
  <c r="G151" i="10"/>
  <c r="H150" i="10"/>
  <c r="G150" i="10"/>
  <c r="H149" i="10"/>
  <c r="G149" i="10"/>
  <c r="H148" i="10"/>
  <c r="G148" i="10"/>
  <c r="H147" i="10"/>
  <c r="G147" i="10"/>
  <c r="G146" i="10" s="1"/>
  <c r="D146" i="10"/>
  <c r="D145" i="10" s="1"/>
  <c r="H144" i="10"/>
  <c r="G144" i="10"/>
  <c r="G143" i="10" s="1"/>
  <c r="H143" i="10" s="1"/>
  <c r="D143" i="10"/>
  <c r="G142" i="10"/>
  <c r="G141" i="10" s="1"/>
  <c r="D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D135" i="10"/>
  <c r="D134" i="10" s="1"/>
  <c r="H133" i="10"/>
  <c r="G133" i="10"/>
  <c r="H132" i="10"/>
  <c r="G132" i="10"/>
  <c r="D132" i="10"/>
  <c r="G131" i="10"/>
  <c r="H131" i="10" s="1"/>
  <c r="G130" i="10"/>
  <c r="H130" i="10" s="1"/>
  <c r="D130" i="10"/>
  <c r="H129" i="10"/>
  <c r="G129" i="10"/>
  <c r="H128" i="10"/>
  <c r="G128" i="10"/>
  <c r="D128" i="10"/>
  <c r="G127" i="10"/>
  <c r="H127" i="10" s="1"/>
  <c r="G126" i="10"/>
  <c r="H126" i="10" s="1"/>
  <c r="G125" i="10"/>
  <c r="H125" i="10" s="1"/>
  <c r="G124" i="10"/>
  <c r="H124" i="10" s="1"/>
  <c r="G123" i="10"/>
  <c r="G122" i="10" s="1"/>
  <c r="D122" i="10"/>
  <c r="D121" i="10"/>
  <c r="G120" i="10"/>
  <c r="G119" i="10" s="1"/>
  <c r="H119" i="10" s="1"/>
  <c r="D119" i="10"/>
  <c r="H118" i="10"/>
  <c r="G118" i="10"/>
  <c r="H117" i="10"/>
  <c r="G117" i="10"/>
  <c r="D117" i="10"/>
  <c r="G116" i="10"/>
  <c r="H116" i="10" s="1"/>
  <c r="G115" i="10"/>
  <c r="H115" i="10" s="1"/>
  <c r="D115" i="10"/>
  <c r="H114" i="10"/>
  <c r="G114" i="10"/>
  <c r="H113" i="10"/>
  <c r="G113" i="10"/>
  <c r="D113" i="10"/>
  <c r="G112" i="10"/>
  <c r="G111" i="10" s="1"/>
  <c r="H111" i="10" s="1"/>
  <c r="D111" i="10"/>
  <c r="H110" i="10"/>
  <c r="G110" i="10"/>
  <c r="H109" i="10"/>
  <c r="G109" i="10"/>
  <c r="D109" i="10"/>
  <c r="G108" i="10"/>
  <c r="H108" i="10" s="1"/>
  <c r="G107" i="10"/>
  <c r="H107" i="10" s="1"/>
  <c r="D107" i="10"/>
  <c r="H106" i="10"/>
  <c r="G106" i="10"/>
  <c r="G105" i="10" s="1"/>
  <c r="H105" i="10" s="1"/>
  <c r="D105" i="10"/>
  <c r="G104" i="10"/>
  <c r="G103" i="10" s="1"/>
  <c r="H103" i="10" s="1"/>
  <c r="D103" i="10"/>
  <c r="H102" i="10"/>
  <c r="G102" i="10"/>
  <c r="H101" i="10"/>
  <c r="G101" i="10"/>
  <c r="D101" i="10"/>
  <c r="G100" i="10"/>
  <c r="H100" i="10" s="1"/>
  <c r="G99" i="10"/>
  <c r="D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D92" i="10"/>
  <c r="D91" i="10" s="1"/>
  <c r="H90" i="10"/>
  <c r="G90" i="10"/>
  <c r="H89" i="10"/>
  <c r="G89" i="10"/>
  <c r="H88" i="10"/>
  <c r="G88" i="10"/>
  <c r="H87" i="10"/>
  <c r="G87" i="10"/>
  <c r="H86" i="10"/>
  <c r="G86" i="10"/>
  <c r="D86" i="10"/>
  <c r="G85" i="10"/>
  <c r="H85" i="10" s="1"/>
  <c r="G84" i="10"/>
  <c r="H84" i="10" s="1"/>
  <c r="G83" i="10"/>
  <c r="H83" i="10" s="1"/>
  <c r="D83" i="10"/>
  <c r="H82" i="10"/>
  <c r="G82" i="10"/>
  <c r="H81" i="10"/>
  <c r="G81" i="10"/>
  <c r="H80" i="10"/>
  <c r="G80" i="10"/>
  <c r="H79" i="10"/>
  <c r="G79" i="10"/>
  <c r="H78" i="10"/>
  <c r="G78" i="10"/>
  <c r="D78" i="10"/>
  <c r="G77" i="10"/>
  <c r="H77" i="10" s="1"/>
  <c r="G76" i="10"/>
  <c r="H76" i="10" s="1"/>
  <c r="G75" i="10"/>
  <c r="H75" i="10" s="1"/>
  <c r="G74" i="10"/>
  <c r="H74" i="10" s="1"/>
  <c r="D74" i="10"/>
  <c r="H73" i="10"/>
  <c r="G73" i="10"/>
  <c r="H72" i="10"/>
  <c r="G72" i="10"/>
  <c r="H71" i="10"/>
  <c r="G71" i="10"/>
  <c r="H70" i="10"/>
  <c r="G70" i="10"/>
  <c r="D70" i="10"/>
  <c r="D69" i="10" s="1"/>
  <c r="G69" i="10"/>
  <c r="H69" i="10" s="1"/>
  <c r="F68" i="10"/>
  <c r="G68" i="10" s="1"/>
  <c r="H68" i="10" s="1"/>
  <c r="G67" i="10"/>
  <c r="H67" i="10" s="1"/>
  <c r="F67" i="10"/>
  <c r="F66" i="10"/>
  <c r="G66" i="10" s="1"/>
  <c r="H66" i="10" s="1"/>
  <c r="G65" i="10"/>
  <c r="H65" i="10" s="1"/>
  <c r="F65" i="10"/>
  <c r="D64" i="10"/>
  <c r="G63" i="10"/>
  <c r="H63" i="10" s="1"/>
  <c r="F63" i="10"/>
  <c r="F62" i="10"/>
  <c r="G62" i="10" s="1"/>
  <c r="H62" i="10" s="1"/>
  <c r="G61" i="10"/>
  <c r="H61" i="10" s="1"/>
  <c r="F61" i="10"/>
  <c r="F60" i="10"/>
  <c r="G60" i="10" s="1"/>
  <c r="H60" i="10" s="1"/>
  <c r="G59" i="10"/>
  <c r="H59" i="10" s="1"/>
  <c r="H58" i="10" s="1"/>
  <c r="F59" i="10"/>
  <c r="D58" i="10"/>
  <c r="G57" i="10"/>
  <c r="H57" i="10" s="1"/>
  <c r="F57" i="10"/>
  <c r="F56" i="10"/>
  <c r="G56" i="10" s="1"/>
  <c r="H56" i="10" s="1"/>
  <c r="H54" i="10" s="1"/>
  <c r="G55" i="10"/>
  <c r="H55" i="10" s="1"/>
  <c r="F55" i="10"/>
  <c r="D54" i="10"/>
  <c r="G53" i="10"/>
  <c r="F53" i="10"/>
  <c r="D52" i="10"/>
  <c r="G51" i="10"/>
  <c r="H51" i="10" s="1"/>
  <c r="F51" i="10"/>
  <c r="H50" i="10"/>
  <c r="F50" i="10"/>
  <c r="G50" i="10" s="1"/>
  <c r="G49" i="10"/>
  <c r="F49" i="10"/>
  <c r="D48" i="10"/>
  <c r="G47" i="10"/>
  <c r="H47" i="10" s="1"/>
  <c r="F47" i="10"/>
  <c r="F46" i="10"/>
  <c r="G46" i="10" s="1"/>
  <c r="H46" i="10" s="1"/>
  <c r="G45" i="10"/>
  <c r="F45" i="10"/>
  <c r="D44" i="10"/>
  <c r="D42" i="10" s="1"/>
  <c r="G43" i="10"/>
  <c r="F43" i="10"/>
  <c r="G41" i="10"/>
  <c r="H41" i="10" s="1"/>
  <c r="F41" i="10"/>
  <c r="F40" i="10"/>
  <c r="G40" i="10" s="1"/>
  <c r="H40" i="10" s="1"/>
  <c r="G39" i="10"/>
  <c r="F39" i="10"/>
  <c r="D38" i="10"/>
  <c r="G37" i="10"/>
  <c r="H37" i="10" s="1"/>
  <c r="F37" i="10"/>
  <c r="F36" i="10"/>
  <c r="G36" i="10" s="1"/>
  <c r="H36" i="10" s="1"/>
  <c r="G35" i="10"/>
  <c r="F35" i="10"/>
  <c r="D34" i="10"/>
  <c r="G33" i="10"/>
  <c r="F33" i="10"/>
  <c r="D32" i="10"/>
  <c r="G31" i="10"/>
  <c r="H31" i="10" s="1"/>
  <c r="F31" i="10"/>
  <c r="F30" i="10"/>
  <c r="G30" i="10" s="1"/>
  <c r="H30" i="10" s="1"/>
  <c r="H29" i="10" s="1"/>
  <c r="D29" i="10"/>
  <c r="G28" i="10"/>
  <c r="H28" i="10" s="1"/>
  <c r="F28" i="10"/>
  <c r="F27" i="10"/>
  <c r="G27" i="10" s="1"/>
  <c r="H27" i="10" s="1"/>
  <c r="G26" i="10"/>
  <c r="H26" i="10" s="1"/>
  <c r="F26" i="10"/>
  <c r="D25" i="10"/>
  <c r="G24" i="10"/>
  <c r="H24" i="10" s="1"/>
  <c r="F24" i="10"/>
  <c r="F23" i="10"/>
  <c r="G23" i="10" s="1"/>
  <c r="H23" i="10" s="1"/>
  <c r="G22" i="10"/>
  <c r="H22" i="10" s="1"/>
  <c r="F22" i="10"/>
  <c r="D21" i="10"/>
  <c r="G20" i="10"/>
  <c r="H20" i="10" s="1"/>
  <c r="F20" i="10"/>
  <c r="F19" i="10"/>
  <c r="G19" i="10" s="1"/>
  <c r="H19" i="10" s="1"/>
  <c r="G18" i="10"/>
  <c r="H18" i="10" s="1"/>
  <c r="F18" i="10"/>
  <c r="F17" i="10"/>
  <c r="G17" i="10" s="1"/>
  <c r="D16" i="10"/>
  <c r="F15" i="10"/>
  <c r="G15" i="10" s="1"/>
  <c r="H15" i="10" s="1"/>
  <c r="G14" i="10"/>
  <c r="H14" i="10" s="1"/>
  <c r="F14" i="10"/>
  <c r="F13" i="10"/>
  <c r="G13" i="10" s="1"/>
  <c r="D12" i="10"/>
  <c r="H11" i="10"/>
  <c r="G11" i="10"/>
  <c r="H10" i="10"/>
  <c r="H8" i="10" s="1"/>
  <c r="G10" i="10"/>
  <c r="H9" i="10"/>
  <c r="G9" i="10"/>
  <c r="G8" i="10"/>
  <c r="D8" i="10"/>
  <c r="G12" i="10" l="1"/>
  <c r="H13" i="10"/>
  <c r="H12" i="10" s="1"/>
  <c r="D7" i="10"/>
  <c r="H25" i="10"/>
  <c r="H17" i="10"/>
  <c r="H16" i="10" s="1"/>
  <c r="G16" i="10"/>
  <c r="H21" i="10"/>
  <c r="H49" i="10"/>
  <c r="H48" i="10" s="1"/>
  <c r="G48" i="10"/>
  <c r="G134" i="10"/>
  <c r="H134" i="10" s="1"/>
  <c r="H141" i="10"/>
  <c r="G21" i="10"/>
  <c r="G25" i="10"/>
  <c r="G29" i="10"/>
  <c r="H33" i="10"/>
  <c r="H35" i="10"/>
  <c r="H34" i="10" s="1"/>
  <c r="G34" i="10"/>
  <c r="G32" i="10" s="1"/>
  <c r="H39" i="10"/>
  <c r="H38" i="10" s="1"/>
  <c r="G38" i="10"/>
  <c r="H43" i="10"/>
  <c r="G42" i="10"/>
  <c r="H45" i="10"/>
  <c r="H44" i="10" s="1"/>
  <c r="G44" i="10"/>
  <c r="G91" i="10"/>
  <c r="H91" i="10" s="1"/>
  <c r="H146" i="10"/>
  <c r="G145" i="10"/>
  <c r="H145" i="10" s="1"/>
  <c r="H207" i="10"/>
  <c r="G206" i="10"/>
  <c r="H206" i="10" s="1"/>
  <c r="G238" i="10"/>
  <c r="H238" i="10" s="1"/>
  <c r="H245" i="10"/>
  <c r="H169" i="10"/>
  <c r="G168" i="10"/>
  <c r="H168" i="10" s="1"/>
  <c r="H222" i="10"/>
  <c r="G221" i="10"/>
  <c r="H221" i="10" s="1"/>
  <c r="H53" i="10"/>
  <c r="H64" i="10"/>
  <c r="H190" i="10"/>
  <c r="G189" i="10"/>
  <c r="H189" i="10" s="1"/>
  <c r="H258" i="10"/>
  <c r="G257" i="10"/>
  <c r="H257" i="10" s="1"/>
  <c r="H122" i="10"/>
  <c r="G121" i="10"/>
  <c r="H121" i="10" s="1"/>
  <c r="G54" i="10"/>
  <c r="G52" i="10" s="1"/>
  <c r="G58" i="10"/>
  <c r="H273" i="10"/>
  <c r="G64" i="10"/>
  <c r="H99" i="10"/>
  <c r="H104" i="10"/>
  <c r="H112" i="10"/>
  <c r="H120" i="10"/>
  <c r="H123" i="10"/>
  <c r="H142" i="10"/>
  <c r="H157" i="10"/>
  <c r="H165" i="10"/>
  <c r="H180" i="10"/>
  <c r="H188" i="10"/>
  <c r="H191" i="10"/>
  <c r="H203" i="10"/>
  <c r="H220" i="10"/>
  <c r="H223" i="10"/>
  <c r="H246" i="10"/>
  <c r="H254" i="10"/>
  <c r="H269" i="10"/>
  <c r="E7" i="7"/>
  <c r="G7" i="7"/>
  <c r="I8" i="7"/>
  <c r="H8" i="7"/>
  <c r="D98" i="4"/>
  <c r="D9" i="4"/>
  <c r="H54" i="9"/>
  <c r="I54" i="9" s="1"/>
  <c r="H53" i="9"/>
  <c r="I53" i="9" s="1"/>
  <c r="E52" i="9"/>
  <c r="I51" i="9"/>
  <c r="H51" i="9"/>
  <c r="H50" i="9"/>
  <c r="I50" i="9" s="1"/>
  <c r="H49" i="9"/>
  <c r="I49" i="9" s="1"/>
  <c r="H48" i="9"/>
  <c r="I48" i="9" s="1"/>
  <c r="I47" i="9"/>
  <c r="H47" i="9"/>
  <c r="I46" i="9"/>
  <c r="H46" i="9"/>
  <c r="H45" i="9"/>
  <c r="I45" i="9" s="1"/>
  <c r="H44" i="9"/>
  <c r="H42" i="9" s="1"/>
  <c r="I43" i="9"/>
  <c r="H43" i="9"/>
  <c r="E42" i="9"/>
  <c r="E40" i="9" s="1"/>
  <c r="I41" i="9"/>
  <c r="H41" i="9"/>
  <c r="H39" i="9"/>
  <c r="I39" i="9" s="1"/>
  <c r="H38" i="9"/>
  <c r="I38" i="9" s="1"/>
  <c r="H37" i="9"/>
  <c r="H35" i="9" s="1"/>
  <c r="I35" i="9" s="1"/>
  <c r="I36" i="9"/>
  <c r="H36" i="9"/>
  <c r="E35" i="9"/>
  <c r="I34" i="9"/>
  <c r="H34" i="9"/>
  <c r="H33" i="9"/>
  <c r="I33" i="9" s="1"/>
  <c r="H32" i="9"/>
  <c r="I32" i="9" s="1"/>
  <c r="H31" i="9"/>
  <c r="I31" i="9" s="1"/>
  <c r="E30" i="9"/>
  <c r="I29" i="9"/>
  <c r="H29" i="9"/>
  <c r="E28" i="9"/>
  <c r="I27" i="9"/>
  <c r="H27" i="9"/>
  <c r="H26" i="9"/>
  <c r="I26" i="9" s="1"/>
  <c r="H25" i="9"/>
  <c r="I25" i="9" s="1"/>
  <c r="H24" i="9"/>
  <c r="I24" i="9" s="1"/>
  <c r="I23" i="9"/>
  <c r="H23" i="9"/>
  <c r="H22" i="9"/>
  <c r="I22" i="9" s="1"/>
  <c r="H21" i="9"/>
  <c r="I21" i="9" s="1"/>
  <c r="H20" i="9"/>
  <c r="I20" i="9" s="1"/>
  <c r="I19" i="9"/>
  <c r="H19" i="9"/>
  <c r="H18" i="9"/>
  <c r="H17" i="9" s="1"/>
  <c r="E17" i="9"/>
  <c r="H16" i="9"/>
  <c r="I16" i="9" s="1"/>
  <c r="H15" i="9"/>
  <c r="H13" i="9" s="1"/>
  <c r="H12" i="9" s="1"/>
  <c r="I14" i="9"/>
  <c r="H14" i="9"/>
  <c r="E13" i="9"/>
  <c r="E12" i="9" s="1"/>
  <c r="E6" i="9" s="1"/>
  <c r="I11" i="9"/>
  <c r="H11" i="9"/>
  <c r="H10" i="9"/>
  <c r="I10" i="9" s="1"/>
  <c r="H9" i="9"/>
  <c r="I9" i="9" s="1"/>
  <c r="H8" i="9"/>
  <c r="H7" i="9" s="1"/>
  <c r="E7" i="9"/>
  <c r="F611" i="8"/>
  <c r="E611" i="8"/>
  <c r="D611" i="8"/>
  <c r="F610" i="8"/>
  <c r="E610" i="8"/>
  <c r="D610" i="8"/>
  <c r="D609" i="8"/>
  <c r="G604" i="8"/>
  <c r="G601" i="8" s="1"/>
  <c r="H603" i="8"/>
  <c r="G603" i="8"/>
  <c r="H602" i="8"/>
  <c r="G602" i="8"/>
  <c r="D601" i="8"/>
  <c r="G600" i="8"/>
  <c r="H600" i="8" s="1"/>
  <c r="G599" i="8"/>
  <c r="H599" i="8" s="1"/>
  <c r="H598" i="8"/>
  <c r="G598" i="8"/>
  <c r="G597" i="8"/>
  <c r="H597" i="8" s="1"/>
  <c r="G596" i="8"/>
  <c r="G595" i="8" s="1"/>
  <c r="D595" i="8"/>
  <c r="G594" i="8"/>
  <c r="H594" i="8" s="1"/>
  <c r="G593" i="8"/>
  <c r="H592" i="8"/>
  <c r="G592" i="8"/>
  <c r="H591" i="8"/>
  <c r="G591" i="8"/>
  <c r="G590" i="8"/>
  <c r="H590" i="8" s="1"/>
  <c r="D589" i="8"/>
  <c r="G588" i="8"/>
  <c r="H588" i="8" s="1"/>
  <c r="H587" i="8"/>
  <c r="G587" i="8"/>
  <c r="G586" i="8"/>
  <c r="H586" i="8" s="1"/>
  <c r="G585" i="8"/>
  <c r="H585" i="8" s="1"/>
  <c r="G584" i="8"/>
  <c r="D583" i="8"/>
  <c r="G582" i="8"/>
  <c r="H582" i="8" s="1"/>
  <c r="H581" i="8"/>
  <c r="G581" i="8"/>
  <c r="H580" i="8"/>
  <c r="G580" i="8"/>
  <c r="G579" i="8"/>
  <c r="H579" i="8" s="1"/>
  <c r="G578" i="8"/>
  <c r="D577" i="8"/>
  <c r="H576" i="8"/>
  <c r="G576" i="8"/>
  <c r="G575" i="8"/>
  <c r="H575" i="8" s="1"/>
  <c r="G574" i="8"/>
  <c r="H574" i="8" s="1"/>
  <c r="G573" i="8"/>
  <c r="H572" i="8"/>
  <c r="G572" i="8"/>
  <c r="D571" i="8"/>
  <c r="H570" i="8"/>
  <c r="G570" i="8"/>
  <c r="H569" i="8"/>
  <c r="G569" i="8"/>
  <c r="G568" i="8"/>
  <c r="H568" i="8" s="1"/>
  <c r="H567" i="8"/>
  <c r="G567" i="8"/>
  <c r="H566" i="8"/>
  <c r="G566" i="8"/>
  <c r="H565" i="8"/>
  <c r="G565" i="8"/>
  <c r="G564" i="8" s="1"/>
  <c r="D564" i="8"/>
  <c r="G563" i="8"/>
  <c r="H563" i="8" s="1"/>
  <c r="G562" i="8"/>
  <c r="H562" i="8" s="1"/>
  <c r="H561" i="8"/>
  <c r="G561" i="8"/>
  <c r="G560" i="8"/>
  <c r="H560" i="8" s="1"/>
  <c r="H559" i="8"/>
  <c r="G559" i="8"/>
  <c r="G558" i="8"/>
  <c r="H558" i="8" s="1"/>
  <c r="H557" i="8"/>
  <c r="G557" i="8"/>
  <c r="G556" i="8"/>
  <c r="H556" i="8" s="1"/>
  <c r="D555" i="8"/>
  <c r="H554" i="8"/>
  <c r="G554" i="8"/>
  <c r="G553" i="8"/>
  <c r="H553" i="8" s="1"/>
  <c r="G552" i="8"/>
  <c r="H552" i="8" s="1"/>
  <c r="H551" i="8"/>
  <c r="G551" i="8"/>
  <c r="H550" i="8"/>
  <c r="H549" i="8" s="1"/>
  <c r="G550" i="8"/>
  <c r="G549" i="8" s="1"/>
  <c r="D549" i="8"/>
  <c r="H548" i="8"/>
  <c r="G548" i="8"/>
  <c r="G547" i="8"/>
  <c r="H547" i="8" s="1"/>
  <c r="H546" i="8"/>
  <c r="G546" i="8"/>
  <c r="G545" i="8"/>
  <c r="G544" i="8"/>
  <c r="H544" i="8" s="1"/>
  <c r="D543" i="8"/>
  <c r="G542" i="8"/>
  <c r="H542" i="8" s="1"/>
  <c r="G541" i="8"/>
  <c r="H541" i="8" s="1"/>
  <c r="H540" i="8"/>
  <c r="G540" i="8"/>
  <c r="H539" i="8"/>
  <c r="G539" i="8"/>
  <c r="G538" i="8"/>
  <c r="H538" i="8" s="1"/>
  <c r="D537" i="8"/>
  <c r="G536" i="8"/>
  <c r="H536" i="8" s="1"/>
  <c r="H535" i="8"/>
  <c r="G535" i="8"/>
  <c r="G534" i="8"/>
  <c r="H534" i="8" s="1"/>
  <c r="G533" i="8"/>
  <c r="H533" i="8" s="1"/>
  <c r="G532" i="8"/>
  <c r="D531" i="8"/>
  <c r="G530" i="8"/>
  <c r="H530" i="8" s="1"/>
  <c r="H529" i="8"/>
  <c r="G529" i="8"/>
  <c r="H528" i="8"/>
  <c r="G528" i="8"/>
  <c r="G527" i="8"/>
  <c r="H527" i="8" s="1"/>
  <c r="G526" i="8"/>
  <c r="D525" i="8"/>
  <c r="H524" i="8"/>
  <c r="G524" i="8"/>
  <c r="G523" i="8"/>
  <c r="H523" i="8" s="1"/>
  <c r="G522" i="8"/>
  <c r="H522" i="8" s="1"/>
  <c r="G521" i="8"/>
  <c r="H521" i="8" s="1"/>
  <c r="H520" i="8"/>
  <c r="H519" i="8" s="1"/>
  <c r="G520" i="8"/>
  <c r="G519" i="8"/>
  <c r="D519" i="8"/>
  <c r="H518" i="8"/>
  <c r="G518" i="8"/>
  <c r="H517" i="8"/>
  <c r="G517" i="8"/>
  <c r="G516" i="8"/>
  <c r="H516" i="8" s="1"/>
  <c r="G515" i="8"/>
  <c r="H515" i="8" s="1"/>
  <c r="H514" i="8"/>
  <c r="G514" i="8"/>
  <c r="H513" i="8"/>
  <c r="G513" i="8"/>
  <c r="G512" i="8"/>
  <c r="H512" i="8" s="1"/>
  <c r="H511" i="8"/>
  <c r="G511" i="8"/>
  <c r="H510" i="8"/>
  <c r="G510" i="8"/>
  <c r="D509" i="8"/>
  <c r="G508" i="8"/>
  <c r="H508" i="8" s="1"/>
  <c r="G507" i="8"/>
  <c r="H507" i="8" s="1"/>
  <c r="G506" i="8"/>
  <c r="H505" i="8"/>
  <c r="G505" i="8"/>
  <c r="D504" i="8"/>
  <c r="H503" i="8"/>
  <c r="G503" i="8"/>
  <c r="H502" i="8"/>
  <c r="G502" i="8"/>
  <c r="G501" i="8"/>
  <c r="H501" i="8" s="1"/>
  <c r="G500" i="8"/>
  <c r="G498" i="8" s="1"/>
  <c r="H499" i="8"/>
  <c r="G499" i="8"/>
  <c r="D498" i="8"/>
  <c r="G497" i="8"/>
  <c r="H496" i="8"/>
  <c r="G496" i="8"/>
  <c r="D495" i="8"/>
  <c r="G494" i="8"/>
  <c r="H494" i="8" s="1"/>
  <c r="G493" i="8"/>
  <c r="G489" i="8" s="1"/>
  <c r="H492" i="8"/>
  <c r="G492" i="8"/>
  <c r="H491" i="8"/>
  <c r="G491" i="8"/>
  <c r="G490" i="8"/>
  <c r="H490" i="8" s="1"/>
  <c r="D489" i="8"/>
  <c r="G488" i="8"/>
  <c r="H488" i="8" s="1"/>
  <c r="H487" i="8"/>
  <c r="G487" i="8"/>
  <c r="G486" i="8"/>
  <c r="H486" i="8" s="1"/>
  <c r="G485" i="8"/>
  <c r="H485" i="8" s="1"/>
  <c r="G484" i="8"/>
  <c r="D483" i="8"/>
  <c r="G482" i="8"/>
  <c r="H482" i="8" s="1"/>
  <c r="H481" i="8"/>
  <c r="G481" i="8"/>
  <c r="H480" i="8"/>
  <c r="G480" i="8"/>
  <c r="G479" i="8"/>
  <c r="H479" i="8" s="1"/>
  <c r="G478" i="8"/>
  <c r="H478" i="8" s="1"/>
  <c r="H477" i="8"/>
  <c r="G477" i="8"/>
  <c r="H476" i="8"/>
  <c r="G476" i="8"/>
  <c r="G475" i="8"/>
  <c r="H475" i="8" s="1"/>
  <c r="G474" i="8"/>
  <c r="D473" i="8"/>
  <c r="H472" i="8"/>
  <c r="G472" i="8"/>
  <c r="G471" i="8"/>
  <c r="H471" i="8" s="1"/>
  <c r="G470" i="8"/>
  <c r="H470" i="8" s="1"/>
  <c r="G469" i="8"/>
  <c r="H468" i="8"/>
  <c r="G468" i="8"/>
  <c r="D467" i="8"/>
  <c r="H466" i="8"/>
  <c r="G466" i="8"/>
  <c r="H465" i="8"/>
  <c r="G465" i="8"/>
  <c r="G464" i="8"/>
  <c r="H464" i="8" s="1"/>
  <c r="H463" i="8"/>
  <c r="H462" i="8" s="1"/>
  <c r="G463" i="8"/>
  <c r="G462" i="8" s="1"/>
  <c r="D462" i="8"/>
  <c r="H461" i="8"/>
  <c r="G461" i="8"/>
  <c r="G460" i="8"/>
  <c r="H460" i="8" s="1"/>
  <c r="H459" i="8"/>
  <c r="G459" i="8"/>
  <c r="G458" i="8"/>
  <c r="H458" i="8" s="1"/>
  <c r="H457" i="8"/>
  <c r="G457" i="8"/>
  <c r="D456" i="8"/>
  <c r="H455" i="8"/>
  <c r="G455" i="8"/>
  <c r="H454" i="8"/>
  <c r="G454" i="8"/>
  <c r="G453" i="8"/>
  <c r="H453" i="8" s="1"/>
  <c r="G452" i="8"/>
  <c r="G450" i="8" s="1"/>
  <c r="H451" i="8"/>
  <c r="G451" i="8"/>
  <c r="D450" i="8"/>
  <c r="G449" i="8"/>
  <c r="H449" i="8" s="1"/>
  <c r="G448" i="8"/>
  <c r="H448" i="8" s="1"/>
  <c r="G447" i="8"/>
  <c r="H447" i="8" s="1"/>
  <c r="H446" i="8"/>
  <c r="G446" i="8"/>
  <c r="G445" i="8"/>
  <c r="H445" i="8" s="1"/>
  <c r="H440" i="8" s="1"/>
  <c r="H444" i="8"/>
  <c r="G444" i="8"/>
  <c r="G443" i="8"/>
  <c r="H443" i="8" s="1"/>
  <c r="H442" i="8"/>
  <c r="G442" i="8"/>
  <c r="G441" i="8"/>
  <c r="H441" i="8" s="1"/>
  <c r="D440" i="8"/>
  <c r="H439" i="8"/>
  <c r="G439" i="8"/>
  <c r="G438" i="8"/>
  <c r="H438" i="8" s="1"/>
  <c r="G437" i="8"/>
  <c r="H437" i="8" s="1"/>
  <c r="H436" i="8"/>
  <c r="G436" i="8"/>
  <c r="H435" i="8"/>
  <c r="H434" i="8" s="1"/>
  <c r="G435" i="8"/>
  <c r="D434" i="8"/>
  <c r="G433" i="8"/>
  <c r="H433" i="8" s="1"/>
  <c r="G432" i="8"/>
  <c r="H432" i="8" s="1"/>
  <c r="H431" i="8"/>
  <c r="G431" i="8"/>
  <c r="G430" i="8"/>
  <c r="G429" i="8"/>
  <c r="H429" i="8" s="1"/>
  <c r="D428" i="8"/>
  <c r="G427" i="8"/>
  <c r="H427" i="8" s="1"/>
  <c r="H426" i="8"/>
  <c r="G426" i="8"/>
  <c r="H425" i="8"/>
  <c r="G425" i="8"/>
  <c r="G424" i="8"/>
  <c r="H424" i="8" s="1"/>
  <c r="H422" i="8" s="1"/>
  <c r="G423" i="8"/>
  <c r="H423" i="8" s="1"/>
  <c r="G422" i="8"/>
  <c r="D422" i="8"/>
  <c r="G421" i="8"/>
  <c r="H421" i="8" s="1"/>
  <c r="H420" i="8"/>
  <c r="G420" i="8"/>
  <c r="G419" i="8"/>
  <c r="H419" i="8" s="1"/>
  <c r="G418" i="8"/>
  <c r="H418" i="8" s="1"/>
  <c r="G417" i="8"/>
  <c r="D416" i="8"/>
  <c r="G415" i="8"/>
  <c r="H415" i="8" s="1"/>
  <c r="H414" i="8"/>
  <c r="G414" i="8"/>
  <c r="G413" i="8"/>
  <c r="H413" i="8" s="1"/>
  <c r="G412" i="8"/>
  <c r="H412" i="8" s="1"/>
  <c r="H411" i="8"/>
  <c r="G411" i="8"/>
  <c r="D410" i="8"/>
  <c r="H409" i="8"/>
  <c r="G409" i="8"/>
  <c r="G408" i="8"/>
  <c r="H408" i="8" s="1"/>
  <c r="H407" i="8"/>
  <c r="G407" i="8"/>
  <c r="G406" i="8"/>
  <c r="H406" i="8" s="1"/>
  <c r="H405" i="8"/>
  <c r="G405" i="8"/>
  <c r="G404" i="8"/>
  <c r="H403" i="8"/>
  <c r="G403" i="8"/>
  <c r="G402" i="8"/>
  <c r="H402" i="8" s="1"/>
  <c r="H401" i="8"/>
  <c r="G401" i="8"/>
  <c r="D400" i="8"/>
  <c r="H399" i="8"/>
  <c r="G399" i="8"/>
  <c r="G398" i="8"/>
  <c r="H398" i="8" s="1"/>
  <c r="G397" i="8"/>
  <c r="H397" i="8" s="1"/>
  <c r="G396" i="8"/>
  <c r="H395" i="8"/>
  <c r="G395" i="8"/>
  <c r="D394" i="8"/>
  <c r="G393" i="8"/>
  <c r="H393" i="8" s="1"/>
  <c r="G392" i="8"/>
  <c r="H392" i="8" s="1"/>
  <c r="G391" i="8"/>
  <c r="H391" i="8" s="1"/>
  <c r="H390" i="8"/>
  <c r="G390" i="8"/>
  <c r="G389" i="8"/>
  <c r="H389" i="8" s="1"/>
  <c r="G388" i="8"/>
  <c r="D388" i="8"/>
  <c r="G387" i="8"/>
  <c r="H387" i="8" s="1"/>
  <c r="G386" i="8"/>
  <c r="H386" i="8" s="1"/>
  <c r="G385" i="8"/>
  <c r="H385" i="8" s="1"/>
  <c r="H384" i="8"/>
  <c r="G384" i="8"/>
  <c r="G383" i="8"/>
  <c r="D382" i="8"/>
  <c r="G381" i="8"/>
  <c r="H381" i="8" s="1"/>
  <c r="G380" i="8"/>
  <c r="H380" i="8" s="1"/>
  <c r="H379" i="8"/>
  <c r="G379" i="8"/>
  <c r="G378" i="8"/>
  <c r="G377" i="8"/>
  <c r="H377" i="8" s="1"/>
  <c r="D376" i="8"/>
  <c r="G375" i="8"/>
  <c r="H375" i="8" s="1"/>
  <c r="G374" i="8"/>
  <c r="G370" i="8" s="1"/>
  <c r="H373" i="8"/>
  <c r="G373" i="8"/>
  <c r="G372" i="8"/>
  <c r="H372" i="8" s="1"/>
  <c r="G371" i="8"/>
  <c r="H371" i="8" s="1"/>
  <c r="D370" i="8"/>
  <c r="G369" i="8"/>
  <c r="H369" i="8" s="1"/>
  <c r="H368" i="8"/>
  <c r="G368" i="8"/>
  <c r="G367" i="8"/>
  <c r="H367" i="8" s="1"/>
  <c r="G366" i="8"/>
  <c r="H366" i="8" s="1"/>
  <c r="G365" i="8"/>
  <c r="D364" i="8"/>
  <c r="G363" i="8"/>
  <c r="H363" i="8" s="1"/>
  <c r="H362" i="8"/>
  <c r="G362" i="8"/>
  <c r="G361" i="8"/>
  <c r="H361" i="8" s="1"/>
  <c r="G360" i="8"/>
  <c r="H360" i="8" s="1"/>
  <c r="G359" i="8"/>
  <c r="D358" i="8"/>
  <c r="H357" i="8"/>
  <c r="G357" i="8"/>
  <c r="H356" i="8"/>
  <c r="G356" i="8"/>
  <c r="G355" i="8"/>
  <c r="H355" i="8" s="1"/>
  <c r="G354" i="8"/>
  <c r="H354" i="8" s="1"/>
  <c r="H353" i="8"/>
  <c r="G353" i="8"/>
  <c r="G352" i="8"/>
  <c r="H352" i="8" s="1"/>
  <c r="H351" i="8"/>
  <c r="G351" i="8"/>
  <c r="G350" i="8"/>
  <c r="H350" i="8" s="1"/>
  <c r="H349" i="8"/>
  <c r="G349" i="8"/>
  <c r="D348" i="8"/>
  <c r="H347" i="8"/>
  <c r="G347" i="8"/>
  <c r="G346" i="8"/>
  <c r="H346" i="8" s="1"/>
  <c r="G345" i="8"/>
  <c r="H345" i="8" s="1"/>
  <c r="G344" i="8"/>
  <c r="G342" i="8" s="1"/>
  <c r="H343" i="8"/>
  <c r="G343" i="8"/>
  <c r="D342" i="8"/>
  <c r="G341" i="8"/>
  <c r="H341" i="8" s="1"/>
  <c r="G340" i="8"/>
  <c r="G336" i="8" s="1"/>
  <c r="G339" i="8"/>
  <c r="H339" i="8" s="1"/>
  <c r="H338" i="8"/>
  <c r="G338" i="8"/>
  <c r="G337" i="8"/>
  <c r="H337" i="8" s="1"/>
  <c r="D336" i="8"/>
  <c r="H335" i="8"/>
  <c r="G335" i="8"/>
  <c r="G334" i="8"/>
  <c r="H334" i="8" s="1"/>
  <c r="G333" i="8"/>
  <c r="H333" i="8" s="1"/>
  <c r="H332" i="8"/>
  <c r="G332" i="8"/>
  <c r="G331" i="8"/>
  <c r="G330" i="8" s="1"/>
  <c r="D330" i="8"/>
  <c r="G329" i="8"/>
  <c r="H329" i="8" s="1"/>
  <c r="G328" i="8"/>
  <c r="H327" i="8"/>
  <c r="G327" i="8"/>
  <c r="H326" i="8"/>
  <c r="G326" i="8"/>
  <c r="G325" i="8"/>
  <c r="H325" i="8" s="1"/>
  <c r="D324" i="8"/>
  <c r="G323" i="8"/>
  <c r="H323" i="8" s="1"/>
  <c r="G322" i="8"/>
  <c r="H322" i="8" s="1"/>
  <c r="H318" i="8" s="1"/>
  <c r="H321" i="8"/>
  <c r="G321" i="8"/>
  <c r="G320" i="8"/>
  <c r="H320" i="8" s="1"/>
  <c r="G319" i="8"/>
  <c r="H319" i="8" s="1"/>
  <c r="D318" i="8"/>
  <c r="G317" i="8"/>
  <c r="H317" i="8" s="1"/>
  <c r="H316" i="8"/>
  <c r="G316" i="8"/>
  <c r="G315" i="8"/>
  <c r="H315" i="8" s="1"/>
  <c r="G314" i="8"/>
  <c r="H314" i="8" s="1"/>
  <c r="G313" i="8"/>
  <c r="D312" i="8"/>
  <c r="G311" i="8"/>
  <c r="H311" i="8" s="1"/>
  <c r="H310" i="8"/>
  <c r="G310" i="8"/>
  <c r="G309" i="8"/>
  <c r="H309" i="8" s="1"/>
  <c r="G308" i="8"/>
  <c r="H308" i="8" s="1"/>
  <c r="G307" i="8"/>
  <c r="H307" i="8" s="1"/>
  <c r="D306" i="8"/>
  <c r="H305" i="8"/>
  <c r="G305" i="8"/>
  <c r="H304" i="8"/>
  <c r="G304" i="8"/>
  <c r="G303" i="8"/>
  <c r="H303" i="8" s="1"/>
  <c r="G302" i="8"/>
  <c r="H302" i="8" s="1"/>
  <c r="G301" i="8"/>
  <c r="H301" i="8" s="1"/>
  <c r="H300" i="8" s="1"/>
  <c r="G300" i="8"/>
  <c r="D300" i="8"/>
  <c r="H299" i="8"/>
  <c r="G299" i="8"/>
  <c r="G298" i="8"/>
  <c r="H298" i="8" s="1"/>
  <c r="G297" i="8"/>
  <c r="H297" i="8" s="1"/>
  <c r="H296" i="8"/>
  <c r="G296" i="8"/>
  <c r="H295" i="8"/>
  <c r="G295" i="8"/>
  <c r="G294" i="8"/>
  <c r="H294" i="8" s="1"/>
  <c r="H293" i="8"/>
  <c r="G293" i="8"/>
  <c r="H292" i="8"/>
  <c r="G292" i="8"/>
  <c r="H291" i="8"/>
  <c r="G291" i="8"/>
  <c r="D290" i="8"/>
  <c r="H289" i="8"/>
  <c r="G289" i="8"/>
  <c r="G288" i="8"/>
  <c r="H288" i="8" s="1"/>
  <c r="G287" i="8"/>
  <c r="H287" i="8" s="1"/>
  <c r="G286" i="8"/>
  <c r="H286" i="8" s="1"/>
  <c r="H285" i="8"/>
  <c r="H284" i="8" s="1"/>
  <c r="G285" i="8"/>
  <c r="D284" i="8"/>
  <c r="G283" i="8"/>
  <c r="H283" i="8" s="1"/>
  <c r="G282" i="8"/>
  <c r="H282" i="8" s="1"/>
  <c r="G281" i="8"/>
  <c r="H280" i="8"/>
  <c r="G280" i="8"/>
  <c r="G279" i="8"/>
  <c r="H279" i="8" s="1"/>
  <c r="D278" i="8"/>
  <c r="H277" i="8"/>
  <c r="G277" i="8"/>
  <c r="G276" i="8"/>
  <c r="H276" i="8" s="1"/>
  <c r="G275" i="8"/>
  <c r="H275" i="8" s="1"/>
  <c r="H274" i="8"/>
  <c r="G274" i="8"/>
  <c r="G273" i="8"/>
  <c r="H273" i="8" s="1"/>
  <c r="G272" i="8"/>
  <c r="H272" i="8" s="1"/>
  <c r="G271" i="8"/>
  <c r="H271" i="8" s="1"/>
  <c r="G270" i="8"/>
  <c r="H270" i="8" s="1"/>
  <c r="G269" i="8"/>
  <c r="H269" i="8" s="1"/>
  <c r="D268" i="8"/>
  <c r="G267" i="8"/>
  <c r="H267" i="8" s="1"/>
  <c r="G266" i="8"/>
  <c r="H266" i="8" s="1"/>
  <c r="H265" i="8"/>
  <c r="G265" i="8"/>
  <c r="H264" i="8"/>
  <c r="G264" i="8"/>
  <c r="G263" i="8"/>
  <c r="H263" i="8" s="1"/>
  <c r="D262" i="8"/>
  <c r="G261" i="8"/>
  <c r="H261" i="8" s="1"/>
  <c r="H260" i="8"/>
  <c r="H256" i="8" s="1"/>
  <c r="G260" i="8"/>
  <c r="G259" i="8"/>
  <c r="H259" i="8" s="1"/>
  <c r="G258" i="8"/>
  <c r="H258" i="8" s="1"/>
  <c r="G257" i="8"/>
  <c r="H257" i="8" s="1"/>
  <c r="D256" i="8"/>
  <c r="G255" i="8"/>
  <c r="H255" i="8" s="1"/>
  <c r="H254" i="8"/>
  <c r="G254" i="8"/>
  <c r="H253" i="8"/>
  <c r="G253" i="8"/>
  <c r="H252" i="8"/>
  <c r="G252" i="8"/>
  <c r="G251" i="8"/>
  <c r="H251" i="8" s="1"/>
  <c r="D250" i="8"/>
  <c r="G249" i="8"/>
  <c r="H249" i="8" s="1"/>
  <c r="H248" i="8"/>
  <c r="G248" i="8"/>
  <c r="G247" i="8"/>
  <c r="H247" i="8" s="1"/>
  <c r="G246" i="8"/>
  <c r="H246" i="8" s="1"/>
  <c r="G245" i="8"/>
  <c r="G244" i="8"/>
  <c r="H244" i="8" s="1"/>
  <c r="G243" i="8"/>
  <c r="H243" i="8" s="1"/>
  <c r="G242" i="8"/>
  <c r="H242" i="8" s="1"/>
  <c r="G241" i="8"/>
  <c r="H241" i="8" s="1"/>
  <c r="D240" i="8"/>
  <c r="H239" i="8"/>
  <c r="G239" i="8"/>
  <c r="G238" i="8"/>
  <c r="H238" i="8" s="1"/>
  <c r="G237" i="8"/>
  <c r="H237" i="8" s="1"/>
  <c r="G236" i="8"/>
  <c r="G234" i="8" s="1"/>
  <c r="H235" i="8"/>
  <c r="G235" i="8"/>
  <c r="D234" i="8"/>
  <c r="H233" i="8"/>
  <c r="G233" i="8"/>
  <c r="H232" i="8"/>
  <c r="G232" i="8"/>
  <c r="G231" i="8"/>
  <c r="H231" i="8" s="1"/>
  <c r="G230" i="8"/>
  <c r="H230" i="8" s="1"/>
  <c r="G229" i="8"/>
  <c r="H229" i="8" s="1"/>
  <c r="D228" i="8"/>
  <c r="G227" i="8"/>
  <c r="H227" i="8" s="1"/>
  <c r="G226" i="8"/>
  <c r="H226" i="8" s="1"/>
  <c r="H225" i="8"/>
  <c r="G225" i="8"/>
  <c r="H224" i="8"/>
  <c r="G224" i="8"/>
  <c r="G223" i="8"/>
  <c r="H223" i="8" s="1"/>
  <c r="D222" i="8"/>
  <c r="G221" i="8"/>
  <c r="G220" i="8"/>
  <c r="H220" i="8" s="1"/>
  <c r="G219" i="8"/>
  <c r="H219" i="8" s="1"/>
  <c r="G218" i="8"/>
  <c r="H218" i="8" s="1"/>
  <c r="G217" i="8"/>
  <c r="H217" i="8" s="1"/>
  <c r="D216" i="8"/>
  <c r="G215" i="8"/>
  <c r="H215" i="8" s="1"/>
  <c r="G214" i="8"/>
  <c r="H214" i="8" s="1"/>
  <c r="H213" i="8"/>
  <c r="G213" i="8"/>
  <c r="H212" i="8"/>
  <c r="G212" i="8"/>
  <c r="G211" i="8"/>
  <c r="H211" i="8" s="1"/>
  <c r="G210" i="8"/>
  <c r="D210" i="8"/>
  <c r="G209" i="8"/>
  <c r="H209" i="8" s="1"/>
  <c r="H208" i="8"/>
  <c r="G208" i="8"/>
  <c r="G207" i="8"/>
  <c r="H207" i="8" s="1"/>
  <c r="G206" i="8"/>
  <c r="H206" i="8" s="1"/>
  <c r="G205" i="8"/>
  <c r="H205" i="8" s="1"/>
  <c r="H204" i="8"/>
  <c r="G204" i="8"/>
  <c r="D204" i="8"/>
  <c r="G203" i="8"/>
  <c r="H203" i="8" s="1"/>
  <c r="H202" i="8"/>
  <c r="G202" i="8"/>
  <c r="G201" i="8"/>
  <c r="H201" i="8" s="1"/>
  <c r="H200" i="8"/>
  <c r="G200" i="8"/>
  <c r="G199" i="8"/>
  <c r="D198" i="8"/>
  <c r="H197" i="8"/>
  <c r="G197" i="8"/>
  <c r="H196" i="8"/>
  <c r="G196" i="8"/>
  <c r="G195" i="8"/>
  <c r="H195" i="8" s="1"/>
  <c r="G194" i="8"/>
  <c r="H194" i="8" s="1"/>
  <c r="G193" i="8"/>
  <c r="H193" i="8" s="1"/>
  <c r="H192" i="8" s="1"/>
  <c r="D192" i="8"/>
  <c r="H191" i="8"/>
  <c r="G191" i="8"/>
  <c r="G190" i="8"/>
  <c r="G189" i="8"/>
  <c r="H189" i="8" s="1"/>
  <c r="H188" i="8"/>
  <c r="G188" i="8"/>
  <c r="H187" i="8"/>
  <c r="G187" i="8"/>
  <c r="D186" i="8"/>
  <c r="G185" i="8"/>
  <c r="H185" i="8" s="1"/>
  <c r="G184" i="8"/>
  <c r="H184" i="8" s="1"/>
  <c r="G183" i="8"/>
  <c r="H183" i="8" s="1"/>
  <c r="G182" i="8"/>
  <c r="H182" i="8" s="1"/>
  <c r="G181" i="8"/>
  <c r="G180" i="8" s="1"/>
  <c r="D180" i="8"/>
  <c r="G179" i="8"/>
  <c r="H179" i="8" s="1"/>
  <c r="H178" i="8"/>
  <c r="G178" i="8"/>
  <c r="G177" i="8"/>
  <c r="G174" i="8" s="1"/>
  <c r="H176" i="8"/>
  <c r="G176" i="8"/>
  <c r="G175" i="8"/>
  <c r="H175" i="8" s="1"/>
  <c r="D174" i="8"/>
  <c r="H173" i="8"/>
  <c r="G173" i="8"/>
  <c r="G172" i="8"/>
  <c r="H172" i="8" s="1"/>
  <c r="G171" i="8"/>
  <c r="H171" i="8" s="1"/>
  <c r="G170" i="8"/>
  <c r="H170" i="8" s="1"/>
  <c r="H169" i="8"/>
  <c r="G169" i="8"/>
  <c r="G168" i="8"/>
  <c r="H168" i="8" s="1"/>
  <c r="G167" i="8"/>
  <c r="H167" i="8" s="1"/>
  <c r="G166" i="8"/>
  <c r="H166" i="8" s="1"/>
  <c r="H165" i="8"/>
  <c r="G165" i="8"/>
  <c r="D164" i="8"/>
  <c r="G159" i="8"/>
  <c r="H159" i="8" s="1"/>
  <c r="G158" i="8"/>
  <c r="H158" i="8" s="1"/>
  <c r="H157" i="8"/>
  <c r="G157" i="8"/>
  <c r="G156" i="8"/>
  <c r="H156" i="8" s="1"/>
  <c r="D155" i="8"/>
  <c r="G154" i="8"/>
  <c r="G150" i="8" s="1"/>
  <c r="G153" i="8"/>
  <c r="H153" i="8" s="1"/>
  <c r="G152" i="8"/>
  <c r="H152" i="8" s="1"/>
  <c r="H151" i="8"/>
  <c r="G151" i="8"/>
  <c r="D150" i="8"/>
  <c r="G149" i="8"/>
  <c r="H149" i="8" s="1"/>
  <c r="G148" i="8"/>
  <c r="H148" i="8" s="1"/>
  <c r="G147" i="8"/>
  <c r="H147" i="8" s="1"/>
  <c r="H146" i="8"/>
  <c r="H145" i="8" s="1"/>
  <c r="G146" i="8"/>
  <c r="D145" i="8"/>
  <c r="H144" i="8"/>
  <c r="G144" i="8"/>
  <c r="G143" i="8"/>
  <c r="H143" i="8" s="1"/>
  <c r="H142" i="8"/>
  <c r="G142" i="8"/>
  <c r="G141" i="8"/>
  <c r="D140" i="8"/>
  <c r="H139" i="8"/>
  <c r="G139" i="8"/>
  <c r="H138" i="8"/>
  <c r="G138" i="8"/>
  <c r="G137" i="8"/>
  <c r="H137" i="8" s="1"/>
  <c r="H135" i="8" s="1"/>
  <c r="G136" i="8"/>
  <c r="H136" i="8" s="1"/>
  <c r="G135" i="8"/>
  <c r="D135" i="8"/>
  <c r="D160" i="8" s="1"/>
  <c r="H134" i="8"/>
  <c r="G134" i="8"/>
  <c r="H133" i="8"/>
  <c r="G133" i="8"/>
  <c r="G132" i="8"/>
  <c r="H132" i="8" s="1"/>
  <c r="G131" i="8"/>
  <c r="D130" i="8"/>
  <c r="G124" i="8"/>
  <c r="H124" i="8" s="1"/>
  <c r="G123" i="8"/>
  <c r="H123" i="8" s="1"/>
  <c r="G122" i="8"/>
  <c r="H122" i="8" s="1"/>
  <c r="G121" i="8"/>
  <c r="H121" i="8" s="1"/>
  <c r="G120" i="8"/>
  <c r="H120" i="8" s="1"/>
  <c r="G119" i="8"/>
  <c r="D118" i="8"/>
  <c r="G117" i="8"/>
  <c r="H117" i="8" s="1"/>
  <c r="G116" i="8"/>
  <c r="H116" i="8" s="1"/>
  <c r="G115" i="8"/>
  <c r="H115" i="8" s="1"/>
  <c r="G114" i="8"/>
  <c r="H114" i="8" s="1"/>
  <c r="G113" i="8"/>
  <c r="H113" i="8" s="1"/>
  <c r="G112" i="8"/>
  <c r="H112" i="8" s="1"/>
  <c r="D111" i="8"/>
  <c r="G110" i="8"/>
  <c r="H110" i="8" s="1"/>
  <c r="G109" i="8"/>
  <c r="H109" i="8" s="1"/>
  <c r="D108" i="8"/>
  <c r="G107" i="8"/>
  <c r="H107" i="8" s="1"/>
  <c r="G106" i="8"/>
  <c r="H106" i="8" s="1"/>
  <c r="G105" i="8"/>
  <c r="H105" i="8" s="1"/>
  <c r="G104" i="8"/>
  <c r="H104" i="8" s="1"/>
  <c r="H103" i="8" s="1"/>
  <c r="G103" i="8"/>
  <c r="D103" i="8"/>
  <c r="D83" i="8" s="1"/>
  <c r="G102" i="8"/>
  <c r="H102" i="8" s="1"/>
  <c r="G101" i="8"/>
  <c r="H101" i="8" s="1"/>
  <c r="H100" i="8"/>
  <c r="G100" i="8"/>
  <c r="H99" i="8"/>
  <c r="G99" i="8"/>
  <c r="D99" i="8"/>
  <c r="G98" i="8"/>
  <c r="H98" i="8" s="1"/>
  <c r="G97" i="8"/>
  <c r="H97" i="8" s="1"/>
  <c r="G96" i="8"/>
  <c r="H96" i="8" s="1"/>
  <c r="G95" i="8"/>
  <c r="D95" i="8"/>
  <c r="G94" i="8"/>
  <c r="H94" i="8" s="1"/>
  <c r="H93" i="8"/>
  <c r="G93" i="8"/>
  <c r="H92" i="8"/>
  <c r="G92" i="8"/>
  <c r="G91" i="8" s="1"/>
  <c r="D91" i="8"/>
  <c r="G90" i="8"/>
  <c r="H90" i="8" s="1"/>
  <c r="G89" i="8"/>
  <c r="H89" i="8" s="1"/>
  <c r="G88" i="8"/>
  <c r="H87" i="8"/>
  <c r="G87" i="8"/>
  <c r="D86" i="8"/>
  <c r="G85" i="8"/>
  <c r="H85" i="8" s="1"/>
  <c r="H84" i="8"/>
  <c r="G84" i="8"/>
  <c r="G82" i="8"/>
  <c r="H82" i="8" s="1"/>
  <c r="G81" i="8"/>
  <c r="G80" i="8" s="1"/>
  <c r="D80" i="8"/>
  <c r="H79" i="8"/>
  <c r="G79" i="8"/>
  <c r="G78" i="8"/>
  <c r="H78" i="8" s="1"/>
  <c r="G77" i="8"/>
  <c r="G76" i="8" s="1"/>
  <c r="D76" i="8"/>
  <c r="D69" i="8" s="1"/>
  <c r="G75" i="8"/>
  <c r="H75" i="8" s="1"/>
  <c r="G74" i="8"/>
  <c r="H74" i="8" s="1"/>
  <c r="G73" i="8"/>
  <c r="H73" i="8" s="1"/>
  <c r="D72" i="8"/>
  <c r="G71" i="8"/>
  <c r="H71" i="8" s="1"/>
  <c r="H70" i="8"/>
  <c r="G70" i="8"/>
  <c r="G68" i="8"/>
  <c r="H68" i="8" s="1"/>
  <c r="G67" i="8"/>
  <c r="H67" i="8" s="1"/>
  <c r="G66" i="8"/>
  <c r="H66" i="8" s="1"/>
  <c r="G65" i="8"/>
  <c r="H65" i="8" s="1"/>
  <c r="G64" i="8"/>
  <c r="H64" i="8" s="1"/>
  <c r="D63" i="8"/>
  <c r="G62" i="8"/>
  <c r="H62" i="8" s="1"/>
  <c r="H61" i="8"/>
  <c r="H59" i="8" s="1"/>
  <c r="G61" i="8"/>
  <c r="G60" i="8"/>
  <c r="H60" i="8" s="1"/>
  <c r="D59" i="8"/>
  <c r="D52" i="8" s="1"/>
  <c r="G58" i="8"/>
  <c r="H58" i="8" s="1"/>
  <c r="G57" i="8"/>
  <c r="G56" i="8"/>
  <c r="H56" i="8" s="1"/>
  <c r="D55" i="8"/>
  <c r="H54" i="8"/>
  <c r="G54" i="8"/>
  <c r="H53" i="8"/>
  <c r="G53" i="8"/>
  <c r="H51" i="8"/>
  <c r="G51" i="8"/>
  <c r="G50" i="8"/>
  <c r="D49" i="8"/>
  <c r="H48" i="8"/>
  <c r="G48" i="8"/>
  <c r="H47" i="8"/>
  <c r="G47" i="8"/>
  <c r="G46" i="8"/>
  <c r="G45" i="8" s="1"/>
  <c r="D45" i="8"/>
  <c r="D42" i="8" s="1"/>
  <c r="G44" i="8"/>
  <c r="G43" i="8"/>
  <c r="H43" i="8" s="1"/>
  <c r="G41" i="8"/>
  <c r="H41" i="8" s="1"/>
  <c r="H40" i="8"/>
  <c r="G40" i="8"/>
  <c r="G39" i="8"/>
  <c r="H38" i="8"/>
  <c r="G38" i="8"/>
  <c r="D37" i="8"/>
  <c r="G36" i="8"/>
  <c r="H36" i="8" s="1"/>
  <c r="G35" i="8"/>
  <c r="H35" i="8" s="1"/>
  <c r="H34" i="8"/>
  <c r="G34" i="8"/>
  <c r="G33" i="8"/>
  <c r="H33" i="8" s="1"/>
  <c r="D32" i="8"/>
  <c r="D29" i="8" s="1"/>
  <c r="G31" i="8"/>
  <c r="G30" i="8"/>
  <c r="H30" i="8" s="1"/>
  <c r="G28" i="8"/>
  <c r="H28" i="8" s="1"/>
  <c r="G27" i="8"/>
  <c r="H27" i="8" s="1"/>
  <c r="G26" i="8"/>
  <c r="D25" i="8"/>
  <c r="G24" i="8"/>
  <c r="H24" i="8" s="1"/>
  <c r="G23" i="8"/>
  <c r="H23" i="8" s="1"/>
  <c r="G22" i="8"/>
  <c r="D21" i="8"/>
  <c r="D18" i="8" s="1"/>
  <c r="H20" i="8"/>
  <c r="G20" i="8"/>
  <c r="G19" i="8"/>
  <c r="H19" i="8" s="1"/>
  <c r="G17" i="8"/>
  <c r="H17" i="8" s="1"/>
  <c r="G16" i="8"/>
  <c r="H16" i="8" s="1"/>
  <c r="G15" i="8"/>
  <c r="H15" i="8" s="1"/>
  <c r="G14" i="8"/>
  <c r="H14" i="8" s="1"/>
  <c r="G13" i="8"/>
  <c r="D12" i="8"/>
  <c r="G11" i="8"/>
  <c r="H11" i="8" s="1"/>
  <c r="G10" i="8"/>
  <c r="G9" i="8"/>
  <c r="H9" i="8" s="1"/>
  <c r="D8" i="8"/>
  <c r="G7" i="8"/>
  <c r="H7" i="8" s="1"/>
  <c r="G6" i="8"/>
  <c r="H6" i="8" s="1"/>
  <c r="G5" i="8"/>
  <c r="H5" i="8" s="1"/>
  <c r="G4" i="8"/>
  <c r="H7" i="10" l="1"/>
  <c r="H32" i="10"/>
  <c r="H42" i="10"/>
  <c r="H52" i="10"/>
  <c r="G7" i="10"/>
  <c r="I42" i="9"/>
  <c r="I13" i="9"/>
  <c r="I12" i="9" s="1"/>
  <c r="I40" i="9"/>
  <c r="I18" i="9"/>
  <c r="I17" i="9" s="1"/>
  <c r="I8" i="9"/>
  <c r="I7" i="9" s="1"/>
  <c r="I15" i="9"/>
  <c r="H30" i="9"/>
  <c r="I37" i="9"/>
  <c r="I44" i="9"/>
  <c r="H52" i="9"/>
  <c r="I52" i="9" s="1"/>
  <c r="H81" i="8"/>
  <c r="H80" i="8" s="1"/>
  <c r="H95" i="8"/>
  <c r="G8" i="8"/>
  <c r="H72" i="8"/>
  <c r="H111" i="8"/>
  <c r="H108" i="8" s="1"/>
  <c r="H91" i="8"/>
  <c r="D612" i="8"/>
  <c r="G376" i="8"/>
  <c r="H378" i="8"/>
  <c r="H400" i="8"/>
  <c r="D125" i="8"/>
  <c r="G21" i="8"/>
  <c r="H22" i="8"/>
  <c r="H21" i="8" s="1"/>
  <c r="H44" i="8"/>
  <c r="H268" i="8"/>
  <c r="G400" i="8"/>
  <c r="H57" i="8"/>
  <c r="H55" i="8" s="1"/>
  <c r="H52" i="8" s="1"/>
  <c r="G55" i="8"/>
  <c r="H164" i="8"/>
  <c r="H190" i="8"/>
  <c r="G186" i="8"/>
  <c r="G240" i="8"/>
  <c r="H245" i="8"/>
  <c r="H240" i="8" s="1"/>
  <c r="H8" i="8"/>
  <c r="H63" i="8"/>
  <c r="H428" i="8"/>
  <c r="G440" i="8"/>
  <c r="H543" i="8"/>
  <c r="G118" i="8"/>
  <c r="H119" i="8"/>
  <c r="H118" i="8" s="1"/>
  <c r="G278" i="8"/>
  <c r="H281" i="8"/>
  <c r="H221" i="8"/>
  <c r="G216" i="8"/>
  <c r="H545" i="8"/>
  <c r="G543" i="8"/>
  <c r="H278" i="8"/>
  <c r="G382" i="8"/>
  <c r="H383" i="8"/>
  <c r="H382" i="8" s="1"/>
  <c r="H216" i="8"/>
  <c r="G37" i="8"/>
  <c r="H39" i="8"/>
  <c r="H37" i="8" s="1"/>
  <c r="H26" i="8"/>
  <c r="H25" i="8" s="1"/>
  <c r="G25" i="8"/>
  <c r="H32" i="8"/>
  <c r="H228" i="8"/>
  <c r="H348" i="8"/>
  <c r="H555" i="8"/>
  <c r="H593" i="8"/>
  <c r="H589" i="8" s="1"/>
  <c r="G589" i="8"/>
  <c r="H430" i="8"/>
  <c r="G428" i="8"/>
  <c r="H10" i="8"/>
  <c r="H31" i="8"/>
  <c r="G348" i="8"/>
  <c r="H404" i="8"/>
  <c r="H493" i="8"/>
  <c r="H489" i="8" s="1"/>
  <c r="H571" i="8"/>
  <c r="G577" i="8"/>
  <c r="H177" i="8"/>
  <c r="H174" i="8" s="1"/>
  <c r="G222" i="8"/>
  <c r="G262" i="8"/>
  <c r="H290" i="8"/>
  <c r="H328" i="8"/>
  <c r="G324" i="8"/>
  <c r="H467" i="8"/>
  <c r="G473" i="8"/>
  <c r="H509" i="8"/>
  <c r="H573" i="8"/>
  <c r="G571" i="8"/>
  <c r="H578" i="8"/>
  <c r="H577" i="8" s="1"/>
  <c r="G32" i="8"/>
  <c r="H46" i="8"/>
  <c r="H45" i="8" s="1"/>
  <c r="G59" i="8"/>
  <c r="G63" i="8"/>
  <c r="G72" i="8"/>
  <c r="H77" i="8"/>
  <c r="H76" i="8" s="1"/>
  <c r="G111" i="8"/>
  <c r="H154" i="8"/>
  <c r="H150" i="8" s="1"/>
  <c r="G192" i="8"/>
  <c r="H222" i="8"/>
  <c r="G228" i="8"/>
  <c r="H262" i="8"/>
  <c r="G268" i="8"/>
  <c r="H306" i="8"/>
  <c r="G312" i="8"/>
  <c r="H313" i="8"/>
  <c r="H312" i="8" s="1"/>
  <c r="G318" i="8"/>
  <c r="H344" i="8"/>
  <c r="H342" i="8" s="1"/>
  <c r="H374" i="8"/>
  <c r="H370" i="8" s="1"/>
  <c r="G456" i="8"/>
  <c r="H469" i="8"/>
  <c r="G467" i="8"/>
  <c r="H474" i="8"/>
  <c r="H473" i="8" s="1"/>
  <c r="G483" i="8"/>
  <c r="H484" i="8"/>
  <c r="H483" i="8" s="1"/>
  <c r="H504" i="8"/>
  <c r="G509" i="8"/>
  <c r="H596" i="8"/>
  <c r="H595" i="8" s="1"/>
  <c r="H210" i="8"/>
  <c r="H236" i="8"/>
  <c r="H234" i="8" s="1"/>
  <c r="G69" i="8"/>
  <c r="H186" i="8"/>
  <c r="G364" i="8"/>
  <c r="H365" i="8"/>
  <c r="H364" i="8" s="1"/>
  <c r="H396" i="8"/>
  <c r="H394" i="8" s="1"/>
  <c r="G394" i="8"/>
  <c r="H506" i="8"/>
  <c r="G504" i="8"/>
  <c r="G525" i="8"/>
  <c r="H526" i="8"/>
  <c r="H525" i="8" s="1"/>
  <c r="H388" i="8"/>
  <c r="G12" i="8"/>
  <c r="G130" i="8"/>
  <c r="G160" i="8" s="1"/>
  <c r="G164" i="8"/>
  <c r="H324" i="8"/>
  <c r="H340" i="8"/>
  <c r="H336" i="8" s="1"/>
  <c r="H410" i="8"/>
  <c r="H250" i="8"/>
  <c r="H181" i="8"/>
  <c r="H180" i="8" s="1"/>
  <c r="G256" i="8"/>
  <c r="H50" i="8"/>
  <c r="H49" i="8" s="1"/>
  <c r="G49" i="8"/>
  <c r="G42" i="8" s="1"/>
  <c r="G86" i="8"/>
  <c r="G155" i="8"/>
  <c r="H4" i="8"/>
  <c r="H13" i="8"/>
  <c r="H12" i="8" s="1"/>
  <c r="G83" i="8"/>
  <c r="H88" i="8"/>
  <c r="H86" i="8" s="1"/>
  <c r="G108" i="8"/>
  <c r="H131" i="8"/>
  <c r="H130" i="8" s="1"/>
  <c r="G145" i="8"/>
  <c r="H155" i="8"/>
  <c r="G284" i="8"/>
  <c r="G290" i="8"/>
  <c r="H331" i="8"/>
  <c r="H330" i="8" s="1"/>
  <c r="H376" i="8"/>
  <c r="G416" i="8"/>
  <c r="H417" i="8"/>
  <c r="H416" i="8" s="1"/>
  <c r="H497" i="8"/>
  <c r="H495" i="8" s="1"/>
  <c r="G495" i="8"/>
  <c r="H537" i="8"/>
  <c r="G198" i="8"/>
  <c r="H199" i="8"/>
  <c r="H198" i="8" s="1"/>
  <c r="G358" i="8"/>
  <c r="H456" i="8"/>
  <c r="D605" i="8"/>
  <c r="H359" i="8"/>
  <c r="H358" i="8" s="1"/>
  <c r="G410" i="8"/>
  <c r="G434" i="8"/>
  <c r="H500" i="8"/>
  <c r="H498" i="8" s="1"/>
  <c r="G555" i="8"/>
  <c r="H564" i="8"/>
  <c r="G583" i="8"/>
  <c r="H584" i="8"/>
  <c r="H583" i="8" s="1"/>
  <c r="G140" i="8"/>
  <c r="G250" i="8"/>
  <c r="G306" i="8"/>
  <c r="H452" i="8"/>
  <c r="H450" i="8" s="1"/>
  <c r="G531" i="8"/>
  <c r="H532" i="8"/>
  <c r="H531" i="8" s="1"/>
  <c r="G537" i="8"/>
  <c r="H141" i="8"/>
  <c r="H140" i="8" s="1"/>
  <c r="H604" i="8"/>
  <c r="H601" i="8" s="1"/>
  <c r="H40" i="9" l="1"/>
  <c r="H28" i="9"/>
  <c r="H6" i="9" s="1"/>
  <c r="I30" i="9"/>
  <c r="I28" i="9" s="1"/>
  <c r="I6" i="9" s="1"/>
  <c r="H83" i="8"/>
  <c r="H69" i="8"/>
  <c r="G29" i="8"/>
  <c r="H29" i="8"/>
  <c r="G605" i="8"/>
  <c r="H18" i="8"/>
  <c r="H125" i="8" s="1"/>
  <c r="F609" i="8" s="1"/>
  <c r="F612" i="8" s="1"/>
  <c r="H160" i="8"/>
  <c r="G18" i="8"/>
  <c r="H42" i="8"/>
  <c r="H605" i="8"/>
  <c r="G52" i="8"/>
  <c r="G125" i="8" l="1"/>
  <c r="E609" i="8" s="1"/>
  <c r="E612" i="8" s="1"/>
  <c r="G98" i="4"/>
  <c r="H98" i="4"/>
  <c r="G77" i="4"/>
  <c r="H77" i="4"/>
  <c r="D77" i="4"/>
  <c r="D93" i="4"/>
  <c r="D88" i="4"/>
  <c r="D84" i="4"/>
  <c r="D79" i="4"/>
  <c r="D72" i="4"/>
  <c r="D67" i="4"/>
  <c r="D61" i="4"/>
  <c r="D57" i="4"/>
  <c r="D54" i="4"/>
  <c r="D51" i="4"/>
  <c r="D46" i="4"/>
  <c r="D41" i="4"/>
  <c r="D33" i="4"/>
  <c r="D28" i="4"/>
  <c r="D23" i="4"/>
  <c r="D17" i="4"/>
  <c r="D12" i="4"/>
  <c r="D65" i="4" l="1"/>
  <c r="D39" i="4"/>
  <c r="G32" i="4"/>
  <c r="H32" i="4" s="1"/>
  <c r="G15" i="4"/>
  <c r="G16" i="4"/>
  <c r="H16" i="4" s="1"/>
  <c r="G89" i="4"/>
  <c r="G75" i="4"/>
  <c r="H75" i="4" s="1"/>
  <c r="G27" i="4"/>
  <c r="H27" i="4" s="1"/>
  <c r="G22" i="4"/>
  <c r="H22" i="4"/>
  <c r="G21" i="4" l="1"/>
  <c r="H21" i="4" s="1"/>
  <c r="G8" i="4"/>
  <c r="H8" i="4" s="1"/>
  <c r="G7" i="4"/>
  <c r="H7" i="4" s="1"/>
  <c r="G6" i="4"/>
  <c r="H6" i="4" s="1"/>
  <c r="G4" i="4"/>
  <c r="H4" i="4" s="1"/>
  <c r="G5" i="4"/>
  <c r="H5" i="4" s="1"/>
  <c r="G44" i="4"/>
  <c r="H44" i="4" s="1"/>
  <c r="G43" i="4"/>
  <c r="H43" i="4" s="1"/>
  <c r="G96" i="4"/>
  <c r="H96" i="4" s="1"/>
  <c r="G95" i="4"/>
  <c r="H95" i="4" s="1"/>
  <c r="G97" i="4"/>
  <c r="H97" i="4" s="1"/>
  <c r="G92" i="4"/>
  <c r="H92" i="4" s="1"/>
  <c r="G91" i="4"/>
  <c r="H91" i="4" s="1"/>
  <c r="G90" i="4"/>
  <c r="H90" i="4" s="1"/>
  <c r="G87" i="4"/>
  <c r="H87" i="4" s="1"/>
  <c r="G86" i="4"/>
  <c r="H86" i="4" s="1"/>
  <c r="G64" i="4"/>
  <c r="H64" i="4" s="1"/>
  <c r="G63" i="4"/>
  <c r="H63" i="4"/>
  <c r="G62" i="4"/>
  <c r="G60" i="4"/>
  <c r="H60" i="4" s="1"/>
  <c r="G59" i="4"/>
  <c r="H59" i="4" s="1"/>
  <c r="G58" i="4"/>
  <c r="G56" i="4"/>
  <c r="H56" i="4" s="1"/>
  <c r="G53" i="4"/>
  <c r="H53" i="4" s="1"/>
  <c r="G94" i="4"/>
  <c r="H89" i="4"/>
  <c r="G85" i="4"/>
  <c r="G83" i="4"/>
  <c r="H83" i="4" s="1"/>
  <c r="G82" i="4"/>
  <c r="H82" i="4" s="1"/>
  <c r="G81" i="4"/>
  <c r="H81" i="4" s="1"/>
  <c r="G80" i="4"/>
  <c r="G78" i="4"/>
  <c r="H78" i="4" s="1"/>
  <c r="G76" i="4"/>
  <c r="H76" i="4" s="1"/>
  <c r="G74" i="4"/>
  <c r="H74" i="4" s="1"/>
  <c r="G73" i="4"/>
  <c r="G71" i="4"/>
  <c r="H71" i="4" s="1"/>
  <c r="G70" i="4"/>
  <c r="H70" i="4" s="1"/>
  <c r="G69" i="4"/>
  <c r="H69" i="4" s="1"/>
  <c r="G68" i="4"/>
  <c r="G66" i="4"/>
  <c r="G31" i="4"/>
  <c r="H31" i="4" s="1"/>
  <c r="G30" i="4"/>
  <c r="H30" i="4" s="1"/>
  <c r="G26" i="4"/>
  <c r="H26" i="4" s="1"/>
  <c r="G25" i="4"/>
  <c r="H25" i="4" s="1"/>
  <c r="G38" i="4"/>
  <c r="H38" i="4" s="1"/>
  <c r="G37" i="4"/>
  <c r="H37" i="4" s="1"/>
  <c r="G36" i="4"/>
  <c r="H36" i="4" s="1"/>
  <c r="G55" i="4"/>
  <c r="G52" i="4"/>
  <c r="G35" i="4"/>
  <c r="H35" i="4" s="1"/>
  <c r="G34" i="4"/>
  <c r="G29" i="4"/>
  <c r="G24" i="4"/>
  <c r="G20" i="4"/>
  <c r="H20" i="4" s="1"/>
  <c r="G19" i="4"/>
  <c r="H19" i="4" s="1"/>
  <c r="G18" i="4"/>
  <c r="H15" i="4"/>
  <c r="G14" i="4"/>
  <c r="H14" i="4" s="1"/>
  <c r="G50" i="4"/>
  <c r="H50" i="4" s="1"/>
  <c r="G49" i="4"/>
  <c r="H49" i="4" s="1"/>
  <c r="G48" i="4"/>
  <c r="H48" i="4" s="1"/>
  <c r="G47" i="4"/>
  <c r="G42" i="4"/>
  <c r="G40" i="4"/>
  <c r="G13" i="4"/>
  <c r="G11" i="4"/>
  <c r="H11" i="4" s="1"/>
  <c r="G10" i="4"/>
  <c r="H88" i="4" l="1"/>
  <c r="H94" i="4"/>
  <c r="H93" i="4" s="1"/>
  <c r="G93" i="4"/>
  <c r="G88" i="4"/>
  <c r="H73" i="4"/>
  <c r="H72" i="4" s="1"/>
  <c r="G72" i="4"/>
  <c r="H85" i="4"/>
  <c r="H84" i="4" s="1"/>
  <c r="G84" i="4"/>
  <c r="H66" i="4"/>
  <c r="H68" i="4"/>
  <c r="H67" i="4" s="1"/>
  <c r="G67" i="4"/>
  <c r="H80" i="4"/>
  <c r="H79" i="4" s="1"/>
  <c r="G79" i="4"/>
  <c r="H62" i="4"/>
  <c r="H61" i="4" s="1"/>
  <c r="G61" i="4"/>
  <c r="H55" i="4"/>
  <c r="H54" i="4" s="1"/>
  <c r="G54" i="4"/>
  <c r="H58" i="4"/>
  <c r="H57" i="4" s="1"/>
  <c r="G57" i="4"/>
  <c r="H52" i="4"/>
  <c r="H51" i="4" s="1"/>
  <c r="G51" i="4"/>
  <c r="H10" i="4"/>
  <c r="H40" i="4"/>
  <c r="H42" i="4"/>
  <c r="H41" i="4" s="1"/>
  <c r="G41" i="4"/>
  <c r="H47" i="4"/>
  <c r="H46" i="4" s="1"/>
  <c r="G46" i="4"/>
  <c r="H18" i="4"/>
  <c r="H17" i="4" s="1"/>
  <c r="G17" i="4"/>
  <c r="H24" i="4"/>
  <c r="H23" i="4" s="1"/>
  <c r="G23" i="4"/>
  <c r="H29" i="4"/>
  <c r="H28" i="4" s="1"/>
  <c r="G28" i="4"/>
  <c r="H34" i="4"/>
  <c r="H33" i="4" s="1"/>
  <c r="G33" i="4"/>
  <c r="H13" i="4"/>
  <c r="H12" i="4" s="1"/>
  <c r="G12" i="4"/>
  <c r="G65" i="4" l="1"/>
  <c r="G39" i="4"/>
  <c r="H65" i="4"/>
  <c r="G9" i="4"/>
  <c r="H39" i="4"/>
  <c r="H9" i="4"/>
</calcChain>
</file>

<file path=xl/sharedStrings.xml><?xml version="1.0" encoding="utf-8"?>
<sst xmlns="http://schemas.openxmlformats.org/spreadsheetml/2006/main" count="1176" uniqueCount="348">
  <si>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</si>
  <si>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</si>
  <si>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</si>
  <si>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</si>
  <si>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</si>
  <si>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</si>
  <si>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</si>
  <si>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</si>
  <si>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</si>
  <si>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</si>
  <si>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</si>
  <si>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</si>
  <si>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</si>
  <si>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</si>
  <si>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სამმართველოს უფროსი</t>
  </si>
  <si>
    <t>მთავარი სპეციალისტი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</si>
  <si>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</si>
  <si>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</si>
  <si>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</si>
  <si>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ადმინისტრაციული დეპარტამენტი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</si>
  <si>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</si>
  <si>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</si>
  <si>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</si>
  <si>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</si>
  <si>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</si>
  <si>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</si>
  <si>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</si>
  <si>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</si>
  <si>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</si>
  <si>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</si>
  <si>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</si>
  <si>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</si>
  <si>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</si>
  <si>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</si>
  <si>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</si>
  <si>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</si>
  <si>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</si>
  <si>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</si>
  <si>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</si>
  <si>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</si>
  <si>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</si>
  <si>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</si>
  <si>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</si>
  <si>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</si>
  <si>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</si>
  <si>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</si>
  <si>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</si>
  <si>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</si>
  <si>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</si>
  <si>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</si>
  <si>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</si>
  <si>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</si>
  <si>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</si>
  <si>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</si>
  <si>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</si>
  <si>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</si>
  <si>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</si>
  <si>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</si>
  <si>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</si>
  <si>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</si>
  <si>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</si>
  <si>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</si>
  <si>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</si>
  <si>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</si>
  <si>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</si>
  <si>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</si>
  <si>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</si>
  <si>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</si>
  <si>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</si>
  <si>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</si>
  <si>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</si>
  <si>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</si>
  <si>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</si>
  <si>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</si>
  <si>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</si>
  <si>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</si>
  <si>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</si>
  <si>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</si>
  <si>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</si>
  <si>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</si>
  <si>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</si>
  <si>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</si>
  <si>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</si>
  <si>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</si>
  <si>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</si>
  <si>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</si>
  <si>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</si>
  <si>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</si>
  <si>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</si>
  <si>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</si>
  <si>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</si>
  <si>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</si>
  <si>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</si>
  <si>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</si>
  <si>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</si>
  <si>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</si>
  <si>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</si>
  <si>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</si>
  <si>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</si>
  <si>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</si>
  <si>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</si>
  <si>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</si>
  <si>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</si>
  <si>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</si>
  <si>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</si>
  <si>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</si>
  <si>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</si>
  <si>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</si>
  <si>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</si>
  <si>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</si>
  <si>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</si>
  <si>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</si>
  <si>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</si>
  <si>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</si>
  <si>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</si>
  <si>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</si>
  <si>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სამმართველოს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</si>
  <si>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</si>
  <si>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</si>
  <si>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</si>
  <si>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</si>
  <si>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</si>
  <si>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</si>
  <si>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</si>
  <si>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</si>
  <si>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</si>
  <si>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</si>
  <si>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</si>
  <si>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</si>
  <si>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</si>
  <si>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</si>
  <si>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</si>
  <si>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</si>
  <si>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სსიპ-დევნილთა, ეკომიგრანტთა და საარსებო წყაროების სააგენტოს ცენტრალური აპარატის  საშტატო ნუსხა და თანამდებობრივი სარგო</t>
  </si>
  <si>
    <t>დევნილთა და ეკომიგრანტთა დეპარტამენტი</t>
  </si>
  <si>
    <t>დევნილთა და ეკომიგრანტთა დეპარტამენტის უფროსი</t>
  </si>
  <si>
    <t>განაცხადების მიღებისა და შეფასების სამმართველო</t>
  </si>
  <si>
    <t>მონიტორინგის სამმართველო</t>
  </si>
  <si>
    <t>სოციალური საკითხებისა და პროგრამების მართვის სამმართველო</t>
  </si>
  <si>
    <t>ეკომიგრანტთა სამმართველო</t>
  </si>
  <si>
    <t xml:space="preserve">საარსებო წყაროებით უზრუნველყოფის დეპარტამენტის უფროსი </t>
  </si>
  <si>
    <t>ინტეგრაციისა და რეინტეგრაციის სამმართველო</t>
  </si>
  <si>
    <t>დევნილთა და ეკომიგრანტთა ეკონომიკური მხარდაჭერის პროგრამების სამმართველო</t>
  </si>
  <si>
    <t>ქვემო ქართლისა და კახეთის ტერიტორიული სამსახური</t>
  </si>
  <si>
    <t>შიდა ქართლისა და სამცხე-ჯავახეთი ტერიტორიული სამსახური</t>
  </si>
  <si>
    <t>იმერეთის, რაჭა-ლეჩხუმის, გურიისა და აჭარის ტერიტორიული სამსახური</t>
  </si>
  <si>
    <t>სამეგრელოსა და ზემო სვანეთის ტერიტორიული სამსახური</t>
  </si>
  <si>
    <t>საარსებო წყაროებით უზრუნველყოფის დეპარტამენტი</t>
  </si>
  <si>
    <t xml:space="preserve">იურიდიული დეპარტამენტის უფროსი </t>
  </si>
  <si>
    <t>სამართლებრივი უზრუნველყოფის სამმართველო</t>
  </si>
  <si>
    <t>სასამართლო წარმომადგენლობის სამმართველო</t>
  </si>
  <si>
    <t>საქმისწარმოებისა და ადამიანური რესურსების სამმართველო</t>
  </si>
  <si>
    <t>მოქალაქეთა მიღების სამმართველო</t>
  </si>
  <si>
    <t>შესყიდვებისა და საფინანსო სამმართველო</t>
  </si>
  <si>
    <t>მატერიალურ-ტექნიკური უზრუნველყოფის სამმართველო</t>
  </si>
  <si>
    <t>რეგისტრაციისა და რესტიტუციის სამმართველო</t>
  </si>
  <si>
    <t>მრჩეველი</t>
  </si>
  <si>
    <t>სულ ჯამი</t>
  </si>
  <si>
    <t>შიდა აუდიტის სამსახური</t>
  </si>
  <si>
    <t>სამსახურის უფროსი</t>
  </si>
  <si>
    <t>სამსახურის უფროსის მოადგილე</t>
  </si>
  <si>
    <t>ინსპექტირების სამსახური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</si>
  <si>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</si>
  <si>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</si>
  <si>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სახელმწიფო გასაცემლებისა და სოციალური პროგრამების ადმინისტრირების დეპარტამენტი</t>
  </si>
  <si>
    <t>დეპარტამენტის უფროსი</t>
  </si>
  <si>
    <t>სახელმწიფო გასაცემლების ადმინისტრრების სამმართველო</t>
  </si>
  <si>
    <t>სოციალური დახმარებებისა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</si>
  <si>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</si>
  <si>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</si>
  <si>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</si>
  <si>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ჯანმრთელობის დაცვის სახელმწიფო პროგრამების მიმწოდებლებთან უფრთიერთობის დეპარტამენტი</t>
  </si>
  <si>
    <t>ხელშეკრულებების მართვის სამმართველო</t>
  </si>
  <si>
    <t>შემთხვევების ადმინისტრირების სამმართველო</t>
  </si>
  <si>
    <t>ეკონომიკური დეპარტამენტი</t>
  </si>
  <si>
    <t>ფინანსური რესურსების მართვის, ანალიტიკისა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</si>
  <si>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</si>
  <si>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</si>
  <si>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 xml:space="preserve">სამმართველოს უფროსი </t>
  </si>
  <si>
    <t>ორგანიზაციული უზრუნველყოფისა და საქმისწარმოების სამმართველო</t>
  </si>
  <si>
    <t>ადამიანური რესურსების სამმართველო</t>
  </si>
  <si>
    <t>არქივი</t>
  </si>
  <si>
    <t>მოქალაქეთა მისაღები (სამმართველო)</t>
  </si>
  <si>
    <t>ლოჯისტიკისა და ტექნიკური უზრუნველყოფის სამმართველო</t>
  </si>
  <si>
    <t>ინფორმაციული ტექნოლოგიების დეპარტამენტი</t>
  </si>
  <si>
    <t>სტატისტიკის, ინფორმაციის დამუშავებისა და ანალიზის სამმართველო</t>
  </si>
  <si>
    <t>ტექნიკური უზრუნველყოფის სამმართველო</t>
  </si>
  <si>
    <t>თბილისი</t>
  </si>
  <si>
    <t xml:space="preserve">რეგიონები </t>
  </si>
  <si>
    <t>სსიპ-სოციალური მომსახურების სააგენტო</t>
  </si>
  <si>
    <t>ნაერთი</t>
  </si>
  <si>
    <t>სსიპ - დასაქმების ხელშეწყობის სააგენტო</t>
  </si>
  <si>
    <t xml:space="preserve">შტატით გათვალისწინებული თანამდებობის დასახელება  </t>
  </si>
  <si>
    <t xml:space="preserve"> რაოდენობა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</si>
  <si>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</si>
  <si>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</t>
  </si>
  <si>
    <t>ხელმძღვანელობა</t>
  </si>
  <si>
    <t>დირექტორი</t>
  </si>
  <si>
    <t>დირექტორის მოადგილე/ადმინისტრაციის უფროსი</t>
  </si>
  <si>
    <t>ადმინისტრაციული სამსახური</t>
  </si>
  <si>
    <t>მონიტორინგის, სტატისტიკისა და ანალიტიკის სამსახური</t>
  </si>
  <si>
    <t>მონიტორინგის და პროფესიული სუპერვიზიის სპეციალისტი</t>
  </si>
  <si>
    <t>ანალიტიკა/სტატისტიკის სპეციალისტი</t>
  </si>
  <si>
    <t>ფინანსური და ადმინისტრაციული სამსახური</t>
  </si>
  <si>
    <t xml:space="preserve">შესყიდვები </t>
  </si>
  <si>
    <t xml:space="preserve">მატერიალური უზრუნველყოფის სპეციალისტი </t>
  </si>
  <si>
    <t>საქმისწარმოება</t>
  </si>
  <si>
    <t xml:space="preserve">ბიუჯეტი/ფინანსები </t>
  </si>
  <si>
    <t>ადამიანური რესურსების სპეციალისტი</t>
  </si>
  <si>
    <t xml:space="preserve">საზოგადოებასთან და დონორებთან ურთიერთობის სპეციალისტი </t>
  </si>
  <si>
    <t>ცხელი ხაზის ოპერატორი</t>
  </si>
  <si>
    <t>დასაქმების ხელშეწყობის დეპარტამენტი</t>
  </si>
  <si>
    <t>დასაქმების პროგრამების სამმართველო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</si>
  <si>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</si>
  <si>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</si>
  <si>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 xml:space="preserve"> შრომითი მიგრაციის სამმართველო</t>
  </si>
  <si>
    <t>მთავარი სპეციალიტი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</si>
  <si>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</si>
  <si>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</si>
  <si>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</si>
  <si>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</si>
  <si>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</si>
  <si>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</si>
  <si>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</si>
  <si>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>საერთაშორისო ვაკანსიების სამმართველო</t>
  </si>
  <si>
    <t/>
  </si>
  <si>
    <t>ორგანიზაციული კოდი</t>
  </si>
  <si>
    <t>დასახელება</t>
  </si>
  <si>
    <t>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</si>
  <si>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</si>
  <si>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</si>
  <si>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</si>
  <si>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</si>
  <si>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მიმდინარე</t>
  </si>
  <si>
    <t>გრანტები საერთაშორისო ორგანიზაციებს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</si>
  <si>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</si>
  <si>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</si>
  <si>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</si>
  <si>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</si>
  <si>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27 01 04</t>
  </si>
  <si>
    <t>სოციალური და ჯანმრთელობის დაცვის პროგრამების მართვა</t>
  </si>
  <si>
    <t>სააგენტოდან გასატანი ტრეფიკინგის ფონდში</t>
  </si>
  <si>
    <t>სააგენტოდან გასატანი დევნილებში</t>
  </si>
  <si>
    <t>სააგენტო 2020 MOF</t>
  </si>
  <si>
    <t>C ჰეპატიტის მართვისა და მედიკამენტებით უზრუნველყოფის სამმართველო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</si>
  <si>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</si>
  <si>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პროექტი</t>
  </si>
  <si>
    <t xml:space="preserve"> რაოდენობა </t>
  </si>
  <si>
    <t xml:space="preserve">თანამდებობრივი სარგო თვეში ერთ ერთეულზე </t>
  </si>
  <si>
    <t xml:space="preserve">სულ თანამდებობრივი სარგო წელიწადში          </t>
  </si>
  <si>
    <t>მონიტორინგისა და შეფასების სამმართველო</t>
  </si>
  <si>
    <t>ადამიანური რესურსების მართვისა და საქმისწარმოების სამმართველო</t>
  </si>
  <si>
    <t>დონორებთან და საერთაშორისო ორგანიზაციებთან ურთიერთობის სამმართველო</t>
  </si>
  <si>
    <t xml:space="preserve">სოციალური პროგრამების სამმართველო </t>
  </si>
  <si>
    <t>მთვარი სპეციალისტი</t>
  </si>
  <si>
    <t>ტრეფიკინგის მსხერპლთა დაცვის სამმართველო</t>
  </si>
  <si>
    <t>მეურვეობა-მზრუნევლობის  და მხარდაჭერის დეპარტამენტი</t>
  </si>
  <si>
    <t>მეურვეობა-მზრუნველობის სამმართველო</t>
  </si>
  <si>
    <t>ქალთა და ბავშვთა ძალადობისგან დაცვისა და მხარდამჭერი  მომსახურების მართვის სამმართველო</t>
  </si>
  <si>
    <t xml:space="preserve"> სპეციალისტი</t>
  </si>
  <si>
    <t>იურიდიული სამმართველო</t>
  </si>
  <si>
    <t>სასამართლო წარმომადგენლობისა და აღსრულების სამმართველო</t>
  </si>
  <si>
    <t>შესყიდვების სამმართველო</t>
  </si>
  <si>
    <t>ფინანსური რესურსების მართვისა და აღრიცხვის სამმართველო</t>
  </si>
  <si>
    <t>მთავარი ბუღალტერი</t>
  </si>
  <si>
    <t>ქ. თბილისი</t>
  </si>
  <si>
    <t>უფროსი სოციალური მუშაკი</t>
  </si>
  <si>
    <t>სოციალური მუშაკი</t>
  </si>
  <si>
    <t>ისანი-სამგორის  სერვის ცენტრი</t>
  </si>
  <si>
    <t>გლდანი-ნაძალადევის  სერვის ცენტრი</t>
  </si>
  <si>
    <t>ფსიქოლოგი</t>
  </si>
  <si>
    <t>ძველი თბილისის  სერვის ცენტრი</t>
  </si>
  <si>
    <t>დიდუბე-ჩუღურეთის  სერვის ცენტრი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</si>
  <si>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</si>
  <si>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</si>
  <si>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</si>
  <si>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უფროსი</t>
  </si>
  <si>
    <t>რაჭა-ლეჩხუმ ქვემო სვანეთის სოციალური მომსახურების სამხარეო ცენტრი</t>
  </si>
  <si>
    <t>ქ. ამბროლაური</t>
  </si>
  <si>
    <t>ცაგერის რაიონული განყოფილება</t>
  </si>
  <si>
    <t>ლენტეხის რაიონული განყიფილება</t>
  </si>
  <si>
    <r>
      <t>სოციალური მუშაკი</t>
    </r>
    <r>
      <rPr>
        <b/>
        <sz val="10"/>
        <color indexed="8"/>
        <rFont val="Sylfaen"/>
        <family val="1"/>
      </rPr>
      <t/>
    </r>
  </si>
  <si>
    <t>XII</t>
  </si>
  <si>
    <t>ქ. ოზურგეთი</t>
  </si>
  <si>
    <t xml:space="preserve">ფსიქოლოგი </t>
  </si>
  <si>
    <t>ლანჩხუთის რაიონული განყოფილება</t>
  </si>
  <si>
    <t>ჩოხატაურის რაიონული განყოფილება</t>
  </si>
  <si>
    <t>XIII</t>
  </si>
  <si>
    <t>ქ. ზუგდიდი</t>
  </si>
  <si>
    <t>აბაშის რაიონული განყოფილება</t>
  </si>
  <si>
    <t>სოციალური  მუშაკი</t>
  </si>
  <si>
    <t>წალენჯიხის რაიონული განყოფილება</t>
  </si>
  <si>
    <t>სენაკის  რაიონული განყოფილება</t>
  </si>
  <si>
    <t>ხობის რაიონული განყოფილება</t>
  </si>
  <si>
    <t>მარტვილის რაიონული განყოფილება</t>
  </si>
  <si>
    <t>ჩხოროწყუს რაიონული განყოფილება</t>
  </si>
  <si>
    <t>მესტიის რაიონული განყოფილება</t>
  </si>
  <si>
    <t>ფოთის საქალაქო განყოფილება</t>
  </si>
  <si>
    <t>XIV</t>
  </si>
  <si>
    <t>ქ. თელავი</t>
  </si>
  <si>
    <t>ახმეტის რაიონული განყოფილება</t>
  </si>
  <si>
    <t>ყვარელის რაიონული განყოფილება</t>
  </si>
  <si>
    <t>გურჯაანის რაიონული განყოფილება</t>
  </si>
  <si>
    <t>სიღნაღის რაიონული განყოფილება</t>
  </si>
  <si>
    <t>დედოფლისწყარის რაიონული განყოფილება</t>
  </si>
  <si>
    <t>ლაგოდეხის რაიონული განყოფილება</t>
  </si>
  <si>
    <t>საგარეჯოს რაიონული განყოფილება</t>
  </si>
  <si>
    <t>XV</t>
  </si>
  <si>
    <t>ქ. ახალციხე</t>
  </si>
  <si>
    <t>ახალქალაქის  რაიონული განყოფილება</t>
  </si>
  <si>
    <t>ასპინძის  რაიონული განყოფილება</t>
  </si>
  <si>
    <t>ადიგენის  რაიონული განყოფილება</t>
  </si>
  <si>
    <t>ბორჯომის რაიონული განყოფილება</t>
  </si>
  <si>
    <t>ნინოწმინდის  რაიონული განყოფილება</t>
  </si>
  <si>
    <t>XVI</t>
  </si>
  <si>
    <t>ქ. მცხეთა</t>
  </si>
  <si>
    <t>თიანეთის რაიონული განყოფილება</t>
  </si>
  <si>
    <t>ახალგორის რაიონული განყოფილება</t>
  </si>
  <si>
    <t>XVII</t>
  </si>
  <si>
    <t>ქ. გორი</t>
  </si>
  <si>
    <t xml:space="preserve"> ხაშურის რაიონული განყოფილება</t>
  </si>
  <si>
    <t>ქარელის რაიონული განყოფილება</t>
  </si>
  <si>
    <t>კასპის რაიონული განყოფილება</t>
  </si>
  <si>
    <t>ქურთის თემის  განყოფილება</t>
  </si>
  <si>
    <t>XVIII</t>
  </si>
  <si>
    <t>ქვემო ქართლის  რეგიონალური საკოორდინაციო ცენტრი</t>
  </si>
  <si>
    <t>ქ. რუსთავი</t>
  </si>
  <si>
    <t>დმანისის რაიონული განყოფილება</t>
  </si>
  <si>
    <t>თეთრიწყაროს რაიონული განყოფილება</t>
  </si>
  <si>
    <t>ბოლნისის რაიონული განყოფილება</t>
  </si>
  <si>
    <t>გარდაბნის რაიონული განყოფილება</t>
  </si>
  <si>
    <t>მარნეულის რაიონული განყოფილება</t>
  </si>
  <si>
    <t>XIX</t>
  </si>
  <si>
    <t xml:space="preserve"> აჭარის ა/რ სოციალური მომსახურების ფილიალი</t>
  </si>
  <si>
    <t>ქ. ბათუმი</t>
  </si>
  <si>
    <t>შუახევის რაიონული განყოფილება</t>
  </si>
  <si>
    <t>ხულოს რაიონული განყოფილება</t>
  </si>
  <si>
    <t>ხელვაჩაურის რაიონული განყოფილება</t>
  </si>
  <si>
    <t>XX</t>
  </si>
  <si>
    <t>სააგენტო 2020 წლის (პროექტი)</t>
  </si>
  <si>
    <t>ტრეფიკინგის ფონდი(პროექტი)</t>
  </si>
  <si>
    <t>დასაქმების ხელშეწყობის სააგენტო (პროექტი)</t>
  </si>
  <si>
    <t>სსიპ დევნილები (პროექტი)</t>
  </si>
  <si>
    <t>სააგენტოდან გასატანი დასაქმებაში</t>
  </si>
  <si>
    <t>სააგენტო 2020 MOF -(1.1+2.1+3.1)</t>
  </si>
  <si>
    <t>რესურსი (4-4.1)</t>
  </si>
  <si>
    <r>
      <rPr>
        <sz val="8"/>
        <color theme="1"/>
        <rFont val="Calibri"/>
        <family val="2"/>
        <scheme val="minor"/>
      </rPr>
      <t>*</t>
    </r>
    <r>
      <rPr>
        <sz val="8"/>
        <color rgb="FFFF0000"/>
        <rFont val="Calibri"/>
        <family val="2"/>
        <scheme val="minor"/>
      </rPr>
      <t xml:space="preserve"> ტრეფიკინგის ფონდის პროექტი </t>
    </r>
    <r>
      <rPr>
        <sz val="8"/>
        <color theme="1"/>
        <rFont val="Calibri"/>
        <family val="2"/>
        <scheme val="minor"/>
      </rPr>
      <t>(4,84 მილიონი)</t>
    </r>
    <r>
      <rPr>
        <sz val="8"/>
        <color rgb="FFFF0000"/>
        <rFont val="Calibri"/>
        <family val="2"/>
        <scheme val="minor"/>
      </rPr>
      <t xml:space="preserve"> მოიცავს: ტრეფიკინგის ბიუჯეტს </t>
    </r>
    <r>
      <rPr>
        <sz val="8"/>
        <color theme="1"/>
        <rFont val="Calibri"/>
        <family val="2"/>
        <scheme val="minor"/>
      </rPr>
      <t>(1,1 მილიონს)</t>
    </r>
    <r>
      <rPr>
        <sz val="8"/>
        <color rgb="FFFF0000"/>
        <rFont val="Calibri"/>
        <family val="2"/>
        <scheme val="minor"/>
      </rPr>
      <t xml:space="preserve"> დამატებული სააგენტოდან გატანილი ფუნქციის შესაბამისი ბიუჯეტი </t>
    </r>
    <r>
      <rPr>
        <sz val="8"/>
        <color theme="1"/>
        <rFont val="Calibri"/>
        <family val="2"/>
        <scheme val="minor"/>
      </rPr>
      <t>(3,7 მილიონი)</t>
    </r>
  </si>
  <si>
    <r>
      <rPr>
        <sz val="8"/>
        <color theme="1"/>
        <rFont val="Calibri"/>
        <family val="2"/>
        <scheme val="minor"/>
      </rPr>
      <t>*</t>
    </r>
    <r>
      <rPr>
        <sz val="8"/>
        <color rgb="FFFF0000"/>
        <rFont val="Calibri"/>
        <family val="2"/>
        <scheme val="minor"/>
      </rPr>
      <t xml:space="preserve"> სსიპ დევნილების პროექტი </t>
    </r>
    <r>
      <rPr>
        <sz val="8"/>
        <color theme="1"/>
        <rFont val="Calibri"/>
        <family val="2"/>
        <scheme val="minor"/>
      </rPr>
      <t>(3,4 მილიონი)</t>
    </r>
    <r>
      <rPr>
        <sz val="8"/>
        <color rgb="FFFF0000"/>
        <rFont val="Calibri"/>
        <family val="2"/>
        <scheme val="minor"/>
      </rPr>
      <t xml:space="preserve"> მოიცავს: საარსებო წყაროების ბიუჯეტს </t>
    </r>
    <r>
      <rPr>
        <sz val="8"/>
        <color theme="1"/>
        <rFont val="Calibri"/>
        <family val="2"/>
        <scheme val="minor"/>
      </rPr>
      <t>(150 ათასი)</t>
    </r>
    <r>
      <rPr>
        <sz val="8"/>
        <color rgb="FFFF0000"/>
        <rFont val="Calibri"/>
        <family val="2"/>
        <scheme val="minor"/>
      </rPr>
      <t xml:space="preserve"> დამატებული სააგენტოდა გადასული ფუნქციის შესაბამისი ბიუჯეტი </t>
    </r>
    <r>
      <rPr>
        <sz val="8"/>
        <color theme="1"/>
        <rFont val="Calibri"/>
        <family val="2"/>
        <scheme val="minor"/>
      </rPr>
      <t>(3,25 მილიონი)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</si>
</sst>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  <numFmt numFmtId="167" formatCode="0.0%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color rgb="FFC00000"/>
      <name val="Sylfaen"/>
      <family val="1"/>
      <charset val="204"/>
    </font>
    <font>
      <b/>
      <sz val="11"/>
      <name val="Calibri"/>
      <family val="2"/>
      <scheme val="minor"/>
    </font>
    <font>
      <sz val="10"/>
      <name val="Sylfaen"/>
      <family val="1"/>
      <charset val="204"/>
    </font>
    <font>
      <sz val="11"/>
      <name val="Calibri"/>
      <family val="2"/>
      <scheme val="minor"/>
    </font>
    <font>
      <b/>
      <sz val="11"/>
      <name val="Sylfaen"/>
      <family val="1"/>
    </font>
    <font>
      <b/>
      <sz val="10"/>
      <name val="Sylfaen"/>
      <family val="1"/>
    </font>
    <font>
      <b/>
      <sz val="14"/>
      <name val="Sylfaen"/>
      <family val="1"/>
    </font>
    <font>
      <sz val="9"/>
      <name val="LitNusx"/>
      <family val="2"/>
    </font>
    <font>
      <b/>
      <sz val="12"/>
      <name val="Sylfaen"/>
      <family val="1"/>
      <charset val="204"/>
    </font>
    <font>
      <b/>
      <sz val="12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8"/>
      <color rgb="FF000000"/>
      <name val="Sylfaen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name val="Arial"/>
    </font>
    <font>
      <b/>
      <sz val="9"/>
      <name val="LitNusx"/>
      <family val="2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indexed="8"/>
      <name val="Sylfaen"/>
      <family val="1"/>
    </font>
    <font>
      <sz val="11"/>
      <color rgb="FF9C0006"/>
      <name val="Calibri"/>
      <family val="2"/>
      <charset val="204"/>
      <scheme val="minor"/>
    </font>
    <font>
      <sz val="8"/>
      <color rgb="FF000000"/>
      <name val="Sylfaen"/>
      <family val="1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25" fillId="0" borderId="0"/>
    <xf numFmtId="0" fontId="29" fillId="0" borderId="0"/>
    <xf numFmtId="0" fontId="23" fillId="0" borderId="0"/>
    <xf numFmtId="0" fontId="23" fillId="0" borderId="0"/>
    <xf numFmtId="0" fontId="36" fillId="10" borderId="0" applyNumberFormat="0" applyBorder="0" applyAlignment="0" applyProtection="0"/>
  </cellStyleXfs>
  <cellXfs count="289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 wrapText="1"/>
    </xf>
    <xf numFmtId="0" fontId="7" fillId="5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10" fillId="0" borderId="0" xfId="2" applyFont="1" applyBorder="1" applyAlignment="1"/>
    <xf numFmtId="0" fontId="10" fillId="0" borderId="0" xfId="2" applyFont="1" applyFill="1" applyBorder="1" applyAlignment="1"/>
    <xf numFmtId="0" fontId="7" fillId="0" borderId="0" xfId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left" vertical="center" wrapText="1"/>
    </xf>
    <xf numFmtId="49" fontId="10" fillId="3" borderId="2" xfId="4" applyNumberFormat="1" applyFont="1" applyFill="1" applyBorder="1" applyAlignment="1">
      <alignment horizontal="left" vertical="center" wrapText="1"/>
    </xf>
    <xf numFmtId="49" fontId="16" fillId="0" borderId="2" xfId="4" applyNumberFormat="1" applyFont="1" applyFill="1" applyBorder="1" applyAlignment="1">
      <alignment vertical="top" wrapText="1"/>
    </xf>
    <xf numFmtId="49" fontId="16" fillId="0" borderId="2" xfId="4" applyNumberFormat="1" applyFont="1" applyFill="1" applyBorder="1" applyAlignment="1">
      <alignment horizontal="left" vertical="center" wrapText="1"/>
    </xf>
    <xf numFmtId="49" fontId="7" fillId="0" borderId="2" xfId="4" applyNumberFormat="1" applyFont="1" applyFill="1" applyBorder="1" applyAlignment="1">
      <alignment horizontal="left" vertical="center" wrapText="1"/>
    </xf>
    <xf numFmtId="0" fontId="7" fillId="0" borderId="3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3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/>
    </xf>
    <xf numFmtId="0" fontId="10" fillId="0" borderId="2" xfId="6" applyFont="1" applyBorder="1" applyAlignment="1">
      <alignment vertical="center"/>
    </xf>
    <xf numFmtId="3" fontId="8" fillId="0" borderId="2" xfId="6" applyNumberFormat="1" applyFont="1" applyBorder="1" applyAlignment="1">
      <alignment horizontal="center" vertical="center"/>
    </xf>
    <xf numFmtId="0" fontId="10" fillId="0" borderId="2" xfId="6" applyFont="1" applyBorder="1" applyAlignment="1">
      <alignment vertical="center" wrapText="1"/>
    </xf>
    <xf numFmtId="0" fontId="7" fillId="0" borderId="3" xfId="6" applyFont="1" applyBorder="1" applyAlignment="1">
      <alignment horizontal="left" vertical="center"/>
    </xf>
    <xf numFmtId="0" fontId="7" fillId="0" borderId="2" xfId="6" applyFont="1" applyBorder="1" applyAlignment="1">
      <alignment horizontal="left" vertical="center"/>
    </xf>
    <xf numFmtId="3" fontId="9" fillId="0" borderId="2" xfId="6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left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top"/>
    </xf>
    <xf numFmtId="0" fontId="8" fillId="0" borderId="2" xfId="1" applyFont="1" applyFill="1" applyBorder="1" applyAlignment="1">
      <alignment horizontal="center" vertical="center"/>
    </xf>
    <xf numFmtId="49" fontId="10" fillId="0" borderId="2" xfId="4" applyNumberFormat="1" applyFont="1" applyFill="1" applyBorder="1" applyAlignment="1">
      <alignment horizontal="left" vertical="center" wrapText="1"/>
    </xf>
    <xf numFmtId="1" fontId="8" fillId="0" borderId="2" xfId="4" applyNumberFormat="1" applyFont="1" applyFill="1" applyBorder="1" applyAlignment="1">
      <alignment horizontal="center" vertical="center"/>
    </xf>
    <xf numFmtId="2" fontId="8" fillId="0" borderId="2" xfId="4" applyNumberFormat="1" applyFont="1" applyFill="1" applyBorder="1" applyAlignment="1">
      <alignment horizontal="center" vertical="center"/>
    </xf>
    <xf numFmtId="4" fontId="8" fillId="0" borderId="2" xfId="4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vertical="top"/>
    </xf>
    <xf numFmtId="0" fontId="9" fillId="5" borderId="2" xfId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left" vertical="center" wrapText="1"/>
    </xf>
    <xf numFmtId="1" fontId="9" fillId="5" borderId="2" xfId="4" applyNumberFormat="1" applyFont="1" applyFill="1" applyBorder="1" applyAlignment="1">
      <alignment horizontal="center" vertical="center"/>
    </xf>
    <xf numFmtId="4" fontId="9" fillId="5" borderId="2" xfId="4" applyNumberFormat="1" applyFont="1" applyFill="1" applyBorder="1" applyAlignment="1">
      <alignment horizontal="center" vertical="center"/>
    </xf>
    <xf numFmtId="4" fontId="8" fillId="3" borderId="2" xfId="4" applyNumberFormat="1" applyFont="1" applyFill="1" applyBorder="1" applyAlignment="1">
      <alignment horizontal="center" vertical="center"/>
    </xf>
    <xf numFmtId="2" fontId="9" fillId="5" borderId="2" xfId="4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top"/>
    </xf>
    <xf numFmtId="0" fontId="9" fillId="0" borderId="2" xfId="1" applyFont="1" applyFill="1" applyBorder="1" applyAlignment="1">
      <alignment horizontal="center" vertical="center"/>
    </xf>
    <xf numFmtId="1" fontId="9" fillId="0" borderId="2" xfId="4" applyNumberFormat="1" applyFont="1" applyFill="1" applyBorder="1" applyAlignment="1">
      <alignment horizontal="center" vertical="center"/>
    </xf>
    <xf numFmtId="2" fontId="9" fillId="0" borderId="2" xfId="4" applyNumberFormat="1" applyFont="1" applyFill="1" applyBorder="1" applyAlignment="1">
      <alignment horizontal="center" vertical="center"/>
    </xf>
    <xf numFmtId="4" fontId="9" fillId="0" borderId="2" xfId="4" applyNumberFormat="1" applyFont="1" applyFill="1" applyBorder="1" applyAlignment="1">
      <alignment horizontal="center" vertical="center"/>
    </xf>
    <xf numFmtId="2" fontId="8" fillId="3" borderId="2" xfId="4" applyNumberFormat="1" applyFont="1" applyFill="1" applyBorder="1" applyAlignment="1">
      <alignment horizontal="center" vertical="center"/>
    </xf>
    <xf numFmtId="2" fontId="9" fillId="3" borderId="2" xfId="4" applyNumberFormat="1" applyFont="1" applyFill="1" applyBorder="1" applyAlignment="1">
      <alignment horizontal="center" vertical="center"/>
    </xf>
    <xf numFmtId="4" fontId="9" fillId="3" borderId="2" xfId="4" applyNumberFormat="1" applyFont="1" applyFill="1" applyBorder="1" applyAlignment="1">
      <alignment horizontal="center" vertical="center"/>
    </xf>
    <xf numFmtId="1" fontId="9" fillId="2" borderId="2" xfId="4" applyNumberFormat="1" applyFont="1" applyFill="1" applyBorder="1" applyAlignment="1">
      <alignment horizontal="center" vertical="center"/>
    </xf>
    <xf numFmtId="1" fontId="9" fillId="3" borderId="2" xfId="4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2" fontId="10" fillId="0" borderId="2" xfId="1" applyNumberFormat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>
      <alignment horizontal="left" wrapText="1"/>
    </xf>
    <xf numFmtId="1" fontId="9" fillId="2" borderId="2" xfId="2" applyNumberFormat="1" applyFont="1" applyFill="1" applyBorder="1" applyAlignment="1">
      <alignment horizontal="left" vertical="center"/>
    </xf>
    <xf numFmtId="4" fontId="9" fillId="2" borderId="2" xfId="2" applyNumberFormat="1" applyFont="1" applyFill="1" applyBorder="1" applyAlignment="1">
      <alignment horizontal="center" vertical="center"/>
    </xf>
    <xf numFmtId="0" fontId="10" fillId="0" borderId="2" xfId="2" applyFont="1" applyBorder="1" applyAlignment="1"/>
    <xf numFmtId="4" fontId="8" fillId="0" borderId="2" xfId="3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wrapText="1"/>
    </xf>
    <xf numFmtId="0" fontId="7" fillId="0" borderId="2" xfId="2" applyFont="1" applyFill="1" applyBorder="1" applyAlignment="1"/>
    <xf numFmtId="0" fontId="7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center"/>
    </xf>
    <xf numFmtId="1" fontId="8" fillId="0" borderId="2" xfId="2" applyNumberFormat="1" applyFont="1" applyFill="1" applyBorder="1" applyAlignment="1">
      <alignment horizontal="center" vertical="center"/>
    </xf>
    <xf numFmtId="2" fontId="8" fillId="0" borderId="2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/>
    <xf numFmtId="0" fontId="10" fillId="0" borderId="2" xfId="2" applyFont="1" applyFill="1" applyBorder="1" applyAlignment="1">
      <alignment horizontal="center"/>
    </xf>
    <xf numFmtId="4" fontId="9" fillId="2" borderId="2" xfId="3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/>
    <xf numFmtId="0" fontId="7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/>
    </xf>
    <xf numFmtId="49" fontId="7" fillId="0" borderId="2" xfId="1" applyNumberFormat="1" applyFont="1" applyFill="1" applyBorder="1" applyAlignment="1">
      <alignment vertical="center" wrapText="1"/>
    </xf>
    <xf numFmtId="1" fontId="9" fillId="0" borderId="2" xfId="3" applyNumberFormat="1" applyFont="1" applyFill="1" applyBorder="1" applyAlignment="1">
      <alignment horizontal="center" vertical="center"/>
    </xf>
    <xf numFmtId="4" fontId="9" fillId="0" borderId="2" xfId="3" applyNumberFormat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vertical="center"/>
    </xf>
    <xf numFmtId="0" fontId="9" fillId="6" borderId="2" xfId="1" applyFont="1" applyFill="1" applyBorder="1" applyAlignment="1">
      <alignment horizontal="center" vertical="center"/>
    </xf>
    <xf numFmtId="49" fontId="7" fillId="6" borderId="2" xfId="1" applyNumberFormat="1" applyFont="1" applyFill="1" applyBorder="1" applyAlignment="1">
      <alignment vertical="center" wrapText="1"/>
    </xf>
    <xf numFmtId="1" fontId="9" fillId="6" borderId="2" xfId="2" applyNumberFormat="1" applyFont="1" applyFill="1" applyBorder="1" applyAlignment="1">
      <alignment horizontal="center" vertical="center"/>
    </xf>
    <xf numFmtId="4" fontId="9" fillId="6" borderId="2" xfId="2" applyNumberFormat="1" applyFont="1" applyFill="1" applyBorder="1" applyAlignment="1">
      <alignment horizontal="center" vertical="center"/>
    </xf>
    <xf numFmtId="4" fontId="9" fillId="6" borderId="2" xfId="3" applyNumberFormat="1" applyFont="1" applyFill="1" applyBorder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9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165" fontId="20" fillId="0" borderId="2" xfId="1" applyNumberFormat="1" applyFont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165" fontId="13" fillId="0" borderId="2" xfId="1" applyNumberFormat="1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0" fontId="18" fillId="3" borderId="0" xfId="1" applyFont="1" applyFill="1"/>
    <xf numFmtId="0" fontId="21" fillId="3" borderId="2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center" vertical="center" wrapText="1"/>
    </xf>
    <xf numFmtId="166" fontId="13" fillId="3" borderId="2" xfId="1" applyNumberFormat="1" applyFont="1" applyFill="1" applyBorder="1" applyAlignment="1">
      <alignment horizontal="center" vertical="center" wrapText="1"/>
    </xf>
    <xf numFmtId="165" fontId="13" fillId="3" borderId="2" xfId="1" applyNumberFormat="1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vertical="center" wrapText="1"/>
    </xf>
    <xf numFmtId="166" fontId="4" fillId="8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166" fontId="13" fillId="0" borderId="2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8" fillId="0" borderId="0" xfId="1" applyFont="1" applyFill="1"/>
    <xf numFmtId="165" fontId="4" fillId="0" borderId="2" xfId="1" applyNumberFormat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vertical="center" wrapText="1"/>
    </xf>
    <xf numFmtId="0" fontId="24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0" fontId="18" fillId="0" borderId="0" xfId="9" applyFont="1"/>
    <xf numFmtId="0" fontId="18" fillId="0" borderId="0" xfId="9" applyFont="1" applyAlignment="1">
      <alignment horizontal="center"/>
    </xf>
    <xf numFmtId="0" fontId="19" fillId="0" borderId="2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8" fillId="0" borderId="0" xfId="9" applyFont="1" applyAlignment="1">
      <alignment horizontal="center" vertical="center"/>
    </xf>
    <xf numFmtId="0" fontId="4" fillId="8" borderId="2" xfId="9" applyFont="1" applyFill="1" applyBorder="1" applyAlignment="1">
      <alignment horizontal="center" vertical="center" wrapText="1"/>
    </xf>
    <xf numFmtId="0" fontId="29" fillId="0" borderId="2" xfId="9" applyBorder="1" applyAlignment="1">
      <alignment horizontal="center" vertical="center"/>
    </xf>
    <xf numFmtId="0" fontId="13" fillId="0" borderId="2" xfId="9" applyFont="1" applyBorder="1" applyAlignment="1">
      <alignment horizontal="left" vertical="center" wrapText="1"/>
    </xf>
    <xf numFmtId="0" fontId="13" fillId="0" borderId="2" xfId="9" applyFont="1" applyBorder="1" applyAlignment="1">
      <alignment horizontal="center" vertical="center" wrapText="1"/>
    </xf>
    <xf numFmtId="0" fontId="18" fillId="3" borderId="0" xfId="9" applyFont="1" applyFill="1"/>
    <xf numFmtId="0" fontId="21" fillId="3" borderId="2" xfId="9" applyFont="1" applyFill="1" applyBorder="1" applyAlignment="1">
      <alignment horizontal="center" vertical="center"/>
    </xf>
    <xf numFmtId="0" fontId="13" fillId="3" borderId="2" xfId="9" applyFont="1" applyFill="1" applyBorder="1" applyAlignment="1">
      <alignment horizontal="left" vertical="center" wrapText="1"/>
    </xf>
    <xf numFmtId="0" fontId="13" fillId="3" borderId="2" xfId="9" applyFont="1" applyFill="1" applyBorder="1" applyAlignment="1">
      <alignment horizontal="center" vertical="center" wrapText="1"/>
    </xf>
    <xf numFmtId="166" fontId="13" fillId="3" borderId="2" xfId="9" applyNumberFormat="1" applyFont="1" applyFill="1" applyBorder="1" applyAlignment="1">
      <alignment horizontal="center" vertical="center" wrapText="1"/>
    </xf>
    <xf numFmtId="0" fontId="18" fillId="0" borderId="0" xfId="9" applyFont="1" applyFill="1"/>
    <xf numFmtId="0" fontId="30" fillId="0" borderId="0" xfId="9" applyFont="1"/>
    <xf numFmtId="2" fontId="13" fillId="3" borderId="2" xfId="9" applyNumberFormat="1" applyFont="1" applyFill="1" applyBorder="1" applyAlignment="1">
      <alignment horizontal="center" vertical="center" wrapText="1"/>
    </xf>
    <xf numFmtId="0" fontId="4" fillId="3" borderId="2" xfId="9" applyFont="1" applyFill="1" applyBorder="1" applyAlignment="1">
      <alignment horizontal="center" vertical="center" wrapText="1"/>
    </xf>
    <xf numFmtId="0" fontId="30" fillId="3" borderId="0" xfId="9" applyFont="1" applyFill="1"/>
    <xf numFmtId="0" fontId="4" fillId="0" borderId="2" xfId="9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left" vertical="center" wrapText="1"/>
    </xf>
    <xf numFmtId="0" fontId="13" fillId="0" borderId="2" xfId="9" applyFont="1" applyFill="1" applyBorder="1" applyAlignment="1">
      <alignment horizontal="center" vertical="center" wrapText="1"/>
    </xf>
    <xf numFmtId="0" fontId="23" fillId="3" borderId="2" xfId="9" applyFont="1" applyFill="1" applyBorder="1" applyAlignment="1">
      <alignment horizontal="center" vertical="center"/>
    </xf>
    <xf numFmtId="0" fontId="18" fillId="0" borderId="2" xfId="9" applyFont="1" applyBorder="1"/>
    <xf numFmtId="0" fontId="16" fillId="11" borderId="2" xfId="9" applyFont="1" applyFill="1" applyBorder="1" applyAlignment="1">
      <alignment horizontal="center" vertical="center" wrapText="1"/>
    </xf>
    <xf numFmtId="4" fontId="16" fillId="11" borderId="2" xfId="9" applyNumberFormat="1" applyFont="1" applyFill="1" applyBorder="1" applyAlignment="1">
      <alignment horizontal="center" vertical="center" wrapText="1"/>
    </xf>
    <xf numFmtId="3" fontId="16" fillId="11" borderId="2" xfId="9" applyNumberFormat="1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center" vertical="center"/>
    </xf>
    <xf numFmtId="0" fontId="31" fillId="4" borderId="2" xfId="9" applyFont="1" applyFill="1" applyBorder="1" applyAlignment="1">
      <alignment horizontal="left" vertical="center"/>
    </xf>
    <xf numFmtId="49" fontId="16" fillId="4" borderId="2" xfId="10" applyNumberFormat="1" applyFont="1" applyFill="1" applyBorder="1" applyAlignment="1">
      <alignment horizontal="left" vertical="center" wrapText="1"/>
    </xf>
    <xf numFmtId="3" fontId="32" fillId="4" borderId="2" xfId="9" applyNumberFormat="1" applyFont="1" applyFill="1" applyBorder="1" applyAlignment="1">
      <alignment horizontal="center" vertical="center" wrapText="1"/>
    </xf>
    <xf numFmtId="0" fontId="33" fillId="0" borderId="0" xfId="9" applyFont="1" applyFill="1" applyAlignment="1">
      <alignment horizontal="left" vertical="center"/>
    </xf>
    <xf numFmtId="0" fontId="33" fillId="0" borderId="2" xfId="9" applyFont="1" applyFill="1" applyBorder="1" applyAlignment="1">
      <alignment horizontal="left" vertical="center"/>
    </xf>
    <xf numFmtId="49" fontId="34" fillId="0" borderId="2" xfId="10" applyNumberFormat="1" applyFont="1" applyFill="1" applyBorder="1" applyAlignment="1">
      <alignment horizontal="left" vertical="center" wrapText="1"/>
    </xf>
    <xf numFmtId="3" fontId="13" fillId="0" borderId="2" xfId="9" applyNumberFormat="1" applyFont="1" applyBorder="1" applyAlignment="1">
      <alignment horizontal="center" vertical="center" wrapText="1"/>
    </xf>
    <xf numFmtId="3" fontId="33" fillId="3" borderId="2" xfId="9" applyNumberFormat="1" applyFont="1" applyFill="1" applyBorder="1" applyAlignment="1">
      <alignment horizontal="center" vertical="center" wrapText="1"/>
    </xf>
    <xf numFmtId="0" fontId="33" fillId="0" borderId="2" xfId="9" applyFont="1" applyBorder="1" applyAlignment="1">
      <alignment horizontal="center" vertical="center" wrapText="1"/>
    </xf>
    <xf numFmtId="3" fontId="33" fillId="0" borderId="2" xfId="9" applyNumberFormat="1" applyFont="1" applyBorder="1" applyAlignment="1">
      <alignment horizontal="center" vertical="center" wrapText="1"/>
    </xf>
    <xf numFmtId="0" fontId="34" fillId="0" borderId="2" xfId="9" applyFont="1" applyFill="1" applyBorder="1" applyAlignment="1">
      <alignment horizontal="center" vertical="center" wrapText="1"/>
    </xf>
    <xf numFmtId="3" fontId="34" fillId="0" borderId="2" xfId="9" applyNumberFormat="1" applyFont="1" applyFill="1" applyBorder="1" applyAlignment="1">
      <alignment horizontal="center" vertical="center" wrapText="1"/>
    </xf>
    <xf numFmtId="0" fontId="34" fillId="0" borderId="2" xfId="9" applyFont="1" applyFill="1" applyBorder="1" applyAlignment="1">
      <alignment horizontal="left" vertical="center"/>
    </xf>
    <xf numFmtId="0" fontId="33" fillId="0" borderId="0" xfId="9" applyFont="1" applyAlignment="1">
      <alignment horizontal="left" vertical="center"/>
    </xf>
    <xf numFmtId="3" fontId="22" fillId="3" borderId="2" xfId="9" applyNumberFormat="1" applyFont="1" applyFill="1" applyBorder="1" applyAlignment="1">
      <alignment horizontal="center" vertical="center" wrapText="1"/>
    </xf>
    <xf numFmtId="0" fontId="33" fillId="0" borderId="2" xfId="9" applyFont="1" applyBorder="1" applyAlignment="1">
      <alignment horizontal="left" vertical="center"/>
    </xf>
    <xf numFmtId="0" fontId="34" fillId="0" borderId="2" xfId="9" applyFont="1" applyBorder="1" applyAlignment="1">
      <alignment horizontal="left" vertical="center"/>
    </xf>
    <xf numFmtId="0" fontId="31" fillId="3" borderId="2" xfId="9" applyFont="1" applyFill="1" applyBorder="1" applyAlignment="1">
      <alignment horizontal="left" vertical="center"/>
    </xf>
    <xf numFmtId="49" fontId="3" fillId="3" borderId="2" xfId="11" applyNumberFormat="1" applyFont="1" applyFill="1" applyBorder="1" applyAlignment="1">
      <alignment horizontal="left" vertical="center" wrapText="1"/>
    </xf>
    <xf numFmtId="0" fontId="33" fillId="3" borderId="2" xfId="9" applyFont="1" applyFill="1" applyBorder="1" applyAlignment="1">
      <alignment horizontal="center" vertical="center" wrapText="1"/>
    </xf>
    <xf numFmtId="0" fontId="33" fillId="3" borderId="0" xfId="9" applyFont="1" applyFill="1" applyAlignment="1">
      <alignment horizontal="left" vertical="center"/>
    </xf>
    <xf numFmtId="0" fontId="34" fillId="0" borderId="2" xfId="2" applyFont="1" applyFill="1" applyBorder="1" applyAlignment="1">
      <alignment horizontal="left" vertical="center"/>
    </xf>
    <xf numFmtId="3" fontId="13" fillId="0" borderId="2" xfId="9" applyNumberFormat="1" applyFont="1" applyFill="1" applyBorder="1" applyAlignment="1">
      <alignment horizontal="center" vertical="center" wrapText="1"/>
    </xf>
    <xf numFmtId="0" fontId="34" fillId="0" borderId="2" xfId="10" applyFont="1" applyFill="1" applyBorder="1" applyAlignment="1">
      <alignment horizontal="left" vertical="center" wrapText="1"/>
    </xf>
    <xf numFmtId="0" fontId="33" fillId="0" borderId="2" xfId="9" applyFont="1" applyFill="1" applyBorder="1" applyAlignment="1">
      <alignment horizontal="center" vertical="center" wrapText="1"/>
    </xf>
    <xf numFmtId="3" fontId="33" fillId="0" borderId="2" xfId="9" applyNumberFormat="1" applyFont="1" applyFill="1" applyBorder="1" applyAlignment="1">
      <alignment horizontal="center" vertical="center" wrapText="1"/>
    </xf>
    <xf numFmtId="0" fontId="33" fillId="0" borderId="2" xfId="9" applyNumberFormat="1" applyFont="1" applyFill="1" applyBorder="1" applyAlignment="1">
      <alignment horizontal="left" vertical="center" wrapText="1"/>
    </xf>
    <xf numFmtId="0" fontId="33" fillId="4" borderId="2" xfId="9" applyFont="1" applyFill="1" applyBorder="1" applyAlignment="1">
      <alignment horizontal="left" vertical="center"/>
    </xf>
    <xf numFmtId="0" fontId="31" fillId="4" borderId="2" xfId="9" applyNumberFormat="1" applyFont="1" applyFill="1" applyBorder="1" applyAlignment="1">
      <alignment horizontal="left" vertical="center" wrapText="1"/>
    </xf>
    <xf numFmtId="0" fontId="32" fillId="4" borderId="2" xfId="9" applyFont="1" applyFill="1" applyBorder="1" applyAlignment="1">
      <alignment horizontal="center" vertical="center" wrapText="1"/>
    </xf>
    <xf numFmtId="0" fontId="34" fillId="0" borderId="2" xfId="9" applyNumberFormat="1" applyFont="1" applyFill="1" applyBorder="1" applyAlignment="1">
      <alignment horizontal="left" vertical="center" wrapText="1"/>
    </xf>
    <xf numFmtId="0" fontId="34" fillId="0" borderId="0" xfId="9" applyFont="1" applyFill="1" applyAlignment="1">
      <alignment horizontal="left" vertical="center"/>
    </xf>
    <xf numFmtId="49" fontId="2" fillId="4" borderId="2" xfId="11" applyNumberFormat="1" applyFont="1" applyFill="1" applyBorder="1" applyAlignment="1">
      <alignment horizontal="left" vertical="center" wrapText="1"/>
    </xf>
    <xf numFmtId="0" fontId="31" fillId="4" borderId="2" xfId="9" applyFont="1" applyFill="1" applyBorder="1" applyAlignment="1">
      <alignment horizontal="left" vertical="center" wrapText="1"/>
    </xf>
    <xf numFmtId="0" fontId="33" fillId="3" borderId="2" xfId="9" applyFont="1" applyFill="1" applyBorder="1" applyAlignment="1">
      <alignment horizontal="left" vertical="center"/>
    </xf>
    <xf numFmtId="0" fontId="31" fillId="4" borderId="2" xfId="9" applyFont="1" applyFill="1" applyBorder="1" applyAlignment="1">
      <alignment horizontal="center" vertical="center" wrapText="1"/>
    </xf>
    <xf numFmtId="3" fontId="31" fillId="4" borderId="2" xfId="9" applyNumberFormat="1" applyFont="1" applyFill="1" applyBorder="1" applyAlignment="1">
      <alignment horizontal="center" vertical="center" wrapText="1"/>
    </xf>
    <xf numFmtId="0" fontId="22" fillId="3" borderId="2" xfId="9" applyFont="1" applyFill="1" applyBorder="1" applyAlignment="1">
      <alignment horizontal="center" vertical="center" wrapText="1"/>
    </xf>
    <xf numFmtId="49" fontId="33" fillId="0" borderId="2" xfId="10" applyNumberFormat="1" applyFont="1" applyFill="1" applyBorder="1" applyAlignment="1">
      <alignment horizontal="left" vertical="center" wrapText="1"/>
    </xf>
    <xf numFmtId="49" fontId="16" fillId="0" borderId="2" xfId="10" applyNumberFormat="1" applyFont="1" applyFill="1" applyBorder="1" applyAlignment="1">
      <alignment horizontal="left" vertical="center" wrapText="1"/>
    </xf>
    <xf numFmtId="3" fontId="32" fillId="0" borderId="2" xfId="9" applyNumberFormat="1" applyFont="1" applyFill="1" applyBorder="1" applyAlignment="1">
      <alignment horizontal="center" vertical="center" wrapText="1"/>
    </xf>
    <xf numFmtId="0" fontId="32" fillId="0" borderId="2" xfId="9" applyFont="1" applyFill="1" applyBorder="1" applyAlignment="1">
      <alignment horizontal="center" vertical="center" wrapText="1"/>
    </xf>
    <xf numFmtId="49" fontId="31" fillId="4" borderId="2" xfId="10" applyNumberFormat="1" applyFont="1" applyFill="1" applyBorder="1" applyAlignment="1">
      <alignment horizontal="left" vertical="center" wrapText="1"/>
    </xf>
    <xf numFmtId="0" fontId="22" fillId="3" borderId="2" xfId="9" applyFont="1" applyFill="1" applyBorder="1" applyAlignment="1">
      <alignment horizontal="left" vertical="center" wrapText="1"/>
    </xf>
    <xf numFmtId="0" fontId="33" fillId="0" borderId="2" xfId="9" applyFont="1" applyFill="1" applyBorder="1" applyAlignment="1">
      <alignment horizontal="left" vertical="center" wrapText="1"/>
    </xf>
    <xf numFmtId="1" fontId="14" fillId="0" borderId="2" xfId="4" applyNumberFormat="1" applyFont="1" applyFill="1" applyBorder="1" applyAlignment="1">
      <alignment horizontal="center" vertical="center"/>
    </xf>
    <xf numFmtId="165" fontId="8" fillId="0" borderId="2" xfId="4" applyNumberFormat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left" vertical="center" wrapText="1"/>
    </xf>
    <xf numFmtId="3" fontId="12" fillId="7" borderId="2" xfId="4" applyNumberFormat="1" applyFont="1" applyFill="1" applyBorder="1" applyAlignment="1">
      <alignment horizontal="center" vertical="center"/>
    </xf>
    <xf numFmtId="165" fontId="12" fillId="7" borderId="2" xfId="4" applyNumberFormat="1" applyFont="1" applyFill="1" applyBorder="1" applyAlignment="1">
      <alignment horizontal="center" vertical="center"/>
    </xf>
    <xf numFmtId="165" fontId="8" fillId="3" borderId="2" xfId="4" applyNumberFormat="1" applyFont="1" applyFill="1" applyBorder="1" applyAlignment="1">
      <alignment horizontal="center" vertical="center"/>
    </xf>
    <xf numFmtId="1" fontId="12" fillId="0" borderId="2" xfId="4" applyNumberFormat="1" applyFont="1" applyFill="1" applyBorder="1" applyAlignment="1">
      <alignment horizontal="center" vertical="center"/>
    </xf>
    <xf numFmtId="165" fontId="12" fillId="0" borderId="2" xfId="4" applyNumberFormat="1" applyFont="1" applyFill="1" applyBorder="1" applyAlignment="1">
      <alignment horizontal="center" vertical="center"/>
    </xf>
    <xf numFmtId="1" fontId="12" fillId="7" borderId="2" xfId="4" applyNumberFormat="1" applyFont="1" applyFill="1" applyBorder="1" applyAlignment="1">
      <alignment horizontal="center" vertical="center"/>
    </xf>
    <xf numFmtId="165" fontId="14" fillId="0" borderId="2" xfId="4" applyNumberFormat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2" fontId="13" fillId="0" borderId="2" xfId="1" applyNumberFormat="1" applyFont="1" applyFill="1" applyBorder="1" applyAlignment="1">
      <alignment horizontal="center" vertical="center"/>
    </xf>
    <xf numFmtId="4" fontId="13" fillId="0" borderId="2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 wrapText="1"/>
    </xf>
    <xf numFmtId="1" fontId="15" fillId="0" borderId="2" xfId="1" applyNumberFormat="1" applyFont="1" applyFill="1" applyBorder="1" applyAlignment="1">
      <alignment horizontal="center" vertical="center"/>
    </xf>
    <xf numFmtId="165" fontId="15" fillId="0" borderId="2" xfId="1" applyNumberFormat="1" applyFont="1" applyFill="1" applyBorder="1" applyAlignment="1">
      <alignment horizontal="center" vertical="center"/>
    </xf>
    <xf numFmtId="1" fontId="15" fillId="0" borderId="2" xfId="1" applyNumberFormat="1" applyFont="1" applyFill="1" applyBorder="1" applyAlignment="1">
      <alignment horizontal="center" vertical="center" wrapText="1"/>
    </xf>
    <xf numFmtId="2" fontId="15" fillId="0" borderId="2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/>
    </xf>
    <xf numFmtId="0" fontId="26" fillId="4" borderId="2" xfId="0" applyNumberFormat="1" applyFont="1" applyFill="1" applyBorder="1" applyAlignment="1">
      <alignment horizontal="center" vertical="center" wrapText="1"/>
    </xf>
    <xf numFmtId="0" fontId="26" fillId="7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 wrapText="1"/>
    </xf>
    <xf numFmtId="165" fontId="26" fillId="9" borderId="2" xfId="0" applyNumberFormat="1" applyFont="1" applyFill="1" applyBorder="1" applyAlignment="1">
      <alignment horizontal="center" vertical="center" wrapText="1"/>
    </xf>
    <xf numFmtId="165" fontId="26" fillId="7" borderId="2" xfId="0" applyNumberFormat="1" applyFont="1" applyFill="1" applyBorder="1" applyAlignment="1">
      <alignment horizontal="center" vertical="center" wrapText="1"/>
    </xf>
    <xf numFmtId="165" fontId="26" fillId="4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 indent="1"/>
    </xf>
    <xf numFmtId="165" fontId="37" fillId="0" borderId="2" xfId="0" applyNumberFormat="1" applyFont="1" applyFill="1" applyBorder="1" applyAlignment="1">
      <alignment horizontal="center" vertical="center" wrapText="1"/>
    </xf>
    <xf numFmtId="165" fontId="37" fillId="4" borderId="2" xfId="0" applyNumberFormat="1" applyFont="1" applyFill="1" applyBorder="1" applyAlignment="1">
      <alignment horizontal="center" vertical="center" wrapText="1"/>
    </xf>
    <xf numFmtId="165" fontId="37" fillId="7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 indent="2"/>
    </xf>
    <xf numFmtId="0" fontId="37" fillId="0" borderId="2" xfId="0" applyNumberFormat="1" applyFont="1" applyFill="1" applyBorder="1" applyAlignment="1">
      <alignment horizontal="left" vertical="center" wrapText="1" indent="3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/>
    </xf>
    <xf numFmtId="0" fontId="27" fillId="12" borderId="0" xfId="0" applyFont="1" applyFill="1" applyAlignment="1">
      <alignment horizontal="center" vertical="center"/>
    </xf>
    <xf numFmtId="0" fontId="27" fillId="12" borderId="0" xfId="0" applyFont="1" applyFill="1" applyAlignment="1">
      <alignment horizontal="left" vertical="center"/>
    </xf>
    <xf numFmtId="0" fontId="0" fillId="12" borderId="0" xfId="0" applyFill="1"/>
    <xf numFmtId="0" fontId="38" fillId="12" borderId="0" xfId="0" applyFont="1" applyFill="1" applyAlignment="1">
      <alignment horizontal="center" vertical="center"/>
    </xf>
    <xf numFmtId="167" fontId="27" fillId="12" borderId="0" xfId="0" applyNumberFormat="1" applyFont="1" applyFill="1" applyAlignment="1">
      <alignment horizontal="center" vertical="center"/>
    </xf>
    <xf numFmtId="165" fontId="27" fillId="12" borderId="0" xfId="0" applyNumberFormat="1" applyFont="1" applyFill="1" applyAlignment="1">
      <alignment horizontal="center" vertical="center"/>
    </xf>
    <xf numFmtId="165" fontId="0" fillId="12" borderId="0" xfId="0" applyNumberFormat="1" applyFill="1"/>
    <xf numFmtId="0" fontId="7" fillId="0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19" fillId="0" borderId="5" xfId="9" applyFont="1" applyBorder="1" applyAlignment="1">
      <alignment horizontal="center" vertical="center" wrapText="1"/>
    </xf>
    <xf numFmtId="0" fontId="19" fillId="0" borderId="6" xfId="9" applyFont="1" applyBorder="1" applyAlignment="1">
      <alignment horizontal="center" vertical="center" wrapText="1"/>
    </xf>
    <xf numFmtId="0" fontId="19" fillId="0" borderId="7" xfId="9" applyFont="1" applyBorder="1" applyAlignment="1">
      <alignment horizontal="center" vertical="center" wrapText="1"/>
    </xf>
    <xf numFmtId="0" fontId="39" fillId="12" borderId="0" xfId="0" applyFont="1" applyFill="1" applyAlignment="1">
      <alignment horizontal="center" vertical="center"/>
    </xf>
    <xf numFmtId="0" fontId="39" fillId="12" borderId="0" xfId="0" applyFont="1" applyFill="1"/>
    <xf numFmtId="0" fontId="39" fillId="12" borderId="0" xfId="0" applyFont="1" applyFill="1" applyAlignment="1">
      <alignment horizontal="left" vertical="center"/>
    </xf>
    <xf numFmtId="165" fontId="39" fillId="12" borderId="0" xfId="0" applyNumberFormat="1" applyFont="1" applyFill="1" applyAlignment="1">
      <alignment horizontal="center" vertical="center"/>
    </xf>
  </cellXfs>
  <cellStyles count="13">
    <cellStyle name="Bad 2" xfId="12"/>
    <cellStyle name="Comma 2" xfId="5"/>
    <cellStyle name="Comma 5 2" xfId="4"/>
    <cellStyle name="Comma 6" xfId="3"/>
    <cellStyle name="Normal" xfId="0" builtinId="0"/>
    <cellStyle name="Normal 102" xfId="8"/>
    <cellStyle name="Normal 2" xfId="7"/>
    <cellStyle name="Normal 2 2" xfId="1"/>
    <cellStyle name="Normal 2 2 2" xfId="11"/>
    <cellStyle name="Normal 2 3" xfId="10"/>
    <cellStyle name="Normal 3" xfId="6"/>
    <cellStyle name="Normal 4" xfId="9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view="pageBreakPreview" zoomScaleNormal="100" zoomScaleSheetLayoutView="100" workbookViewId="0">
      <pane ySplit="3" topLeftCell="A64" activePane="bottomLeft" state="frozen"/>
      <selection activeCell="F49" sqref="F49"/>
      <selection pane="bottomLeft" activeCell="E90" sqref="E90"/>
    </sheetView>
  </sheetViews>
  <sheetFormatPr defaultColWidth="12.5703125" defaultRowHeight="15" x14ac:dyDescent="0.25"/>
  <cols>
    <col min="1" max="1" width="3.85546875" style="15" customWidth="1"/>
    <col min="2" max="2" width="5.28515625" style="19" customWidth="1"/>
    <col min="3" max="3" width="43.5703125" style="27" customWidth="1"/>
    <col min="4" max="4" width="15.5703125" style="13" customWidth="1"/>
    <col min="5" max="5" width="16.140625" style="14" customWidth="1"/>
    <col min="6" max="6" width="18.28515625" style="20" customWidth="1"/>
    <col min="7" max="8" width="18.85546875" style="30" customWidth="1"/>
    <col min="9" max="202" width="9.140625" style="15" customWidth="1"/>
    <col min="203" max="203" width="42.140625" style="15" customWidth="1"/>
    <col min="204" max="204" width="10.5703125" style="15" customWidth="1"/>
    <col min="205" max="205" width="10" style="15" customWidth="1"/>
    <col min="206" max="16384" width="12.5703125" style="15"/>
  </cols>
  <sheetData>
    <row r="1" spans="2:8" ht="24" customHeight="1" x14ac:dyDescent="0.25"/>
    <row r="2" spans="2:8" ht="51" customHeight="1" x14ac:dyDescent="0.25">
      <c r="B2" s="274" t="s">
        <v>133</v>
      </c>
      <c r="C2" s="274"/>
      <c r="D2" s="274"/>
      <c r="E2" s="274"/>
      <c r="F2" s="274"/>
      <c r="G2" s="274"/>
      <c r="H2" s="274"/>
    </row>
    <row r="3" spans="2:8" s="16" customFormat="1" ht="75" x14ac:dyDescent="0.25">
      <c r="B3" s="51" t="s">
        <v>117</v>
      </c>
      <c r="C3" s="52" t="s">
        <v>111</v>
      </c>
      <c r="D3" s="247" t="s">
        <v>0</v>
      </c>
      <c r="E3" s="248" t="s">
        <v>112</v>
      </c>
      <c r="F3" s="247" t="s">
        <v>113</v>
      </c>
      <c r="G3" s="249" t="s">
        <v>114</v>
      </c>
      <c r="H3" s="249" t="s">
        <v>115</v>
      </c>
    </row>
    <row r="4" spans="2:8" x14ac:dyDescent="0.25">
      <c r="B4" s="55"/>
      <c r="C4" s="56" t="s">
        <v>12</v>
      </c>
      <c r="D4" s="229">
        <v>1</v>
      </c>
      <c r="E4" s="58">
        <v>5.6</v>
      </c>
      <c r="F4" s="59">
        <v>5600</v>
      </c>
      <c r="G4" s="230">
        <f>F4*D4</f>
        <v>5600</v>
      </c>
      <c r="H4" s="230">
        <f>G4*12</f>
        <v>67200</v>
      </c>
    </row>
    <row r="5" spans="2:8" x14ac:dyDescent="0.25">
      <c r="B5" s="55"/>
      <c r="C5" s="56" t="s">
        <v>13</v>
      </c>
      <c r="D5" s="229">
        <v>1</v>
      </c>
      <c r="E5" s="58">
        <v>4.8</v>
      </c>
      <c r="F5" s="59">
        <v>4800</v>
      </c>
      <c r="G5" s="230">
        <f>F5*D5</f>
        <v>4800</v>
      </c>
      <c r="H5" s="230">
        <f>G5*12</f>
        <v>57600</v>
      </c>
    </row>
    <row r="6" spans="2:8" x14ac:dyDescent="0.25">
      <c r="B6" s="55"/>
      <c r="C6" s="56" t="s">
        <v>13</v>
      </c>
      <c r="D6" s="229">
        <v>1</v>
      </c>
      <c r="E6" s="58">
        <v>4.5999999999999996</v>
      </c>
      <c r="F6" s="59">
        <v>4600</v>
      </c>
      <c r="G6" s="230">
        <f>F6*D6</f>
        <v>4600</v>
      </c>
      <c r="H6" s="230">
        <f>G6*12</f>
        <v>55200</v>
      </c>
    </row>
    <row r="7" spans="2:8" x14ac:dyDescent="0.25">
      <c r="B7" s="55"/>
      <c r="C7" s="56" t="s">
        <v>13</v>
      </c>
      <c r="D7" s="229">
        <v>1</v>
      </c>
      <c r="E7" s="58">
        <v>4.4000000000000004</v>
      </c>
      <c r="F7" s="59">
        <v>4400</v>
      </c>
      <c r="G7" s="230">
        <f>F7*D7</f>
        <v>4400</v>
      </c>
      <c r="H7" s="230">
        <f>G7*12</f>
        <v>52800</v>
      </c>
    </row>
    <row r="8" spans="2:8" x14ac:dyDescent="0.25">
      <c r="B8" s="55"/>
      <c r="C8" s="56" t="s">
        <v>156</v>
      </c>
      <c r="D8" s="229">
        <v>1</v>
      </c>
      <c r="E8" s="58">
        <v>1.9</v>
      </c>
      <c r="F8" s="59">
        <v>1900</v>
      </c>
      <c r="G8" s="230">
        <f>F8*D8</f>
        <v>1900</v>
      </c>
      <c r="H8" s="230">
        <f>G8*12</f>
        <v>22800</v>
      </c>
    </row>
    <row r="9" spans="2:8" s="17" customFormat="1" ht="33" customHeight="1" x14ac:dyDescent="0.25">
      <c r="B9" s="231" t="s">
        <v>118</v>
      </c>
      <c r="C9" s="232" t="s">
        <v>134</v>
      </c>
      <c r="D9" s="233">
        <f>D10+D11+D12+D17+D23+D28+D33</f>
        <v>88</v>
      </c>
      <c r="E9" s="233"/>
      <c r="F9" s="233"/>
      <c r="G9" s="234">
        <f t="shared" ref="G9:H9" si="0">G10+G11+G12+G17+G23+G28+G33</f>
        <v>123800</v>
      </c>
      <c r="H9" s="234">
        <f t="shared" si="0"/>
        <v>1485600</v>
      </c>
    </row>
    <row r="10" spans="2:8" ht="30" x14ac:dyDescent="0.25">
      <c r="B10" s="55"/>
      <c r="C10" s="56" t="s">
        <v>135</v>
      </c>
      <c r="D10" s="229">
        <v>1</v>
      </c>
      <c r="E10" s="58">
        <v>3.6</v>
      </c>
      <c r="F10" s="65">
        <v>3600</v>
      </c>
      <c r="G10" s="235">
        <f>D10*F10</f>
        <v>3600</v>
      </c>
      <c r="H10" s="230">
        <f>G10*12</f>
        <v>43200</v>
      </c>
    </row>
    <row r="11" spans="2:8" x14ac:dyDescent="0.25">
      <c r="B11" s="55"/>
      <c r="C11" s="56" t="s">
        <v>16</v>
      </c>
      <c r="D11" s="229">
        <v>1</v>
      </c>
      <c r="E11" s="58">
        <v>3.2</v>
      </c>
      <c r="F11" s="65">
        <v>3200</v>
      </c>
      <c r="G11" s="235">
        <f>D11*F11</f>
        <v>3200</v>
      </c>
      <c r="H11" s="230">
        <f>G11*12</f>
        <v>38400</v>
      </c>
    </row>
    <row r="12" spans="2:8" ht="30" x14ac:dyDescent="0.25">
      <c r="B12" s="55">
        <v>1</v>
      </c>
      <c r="C12" s="35" t="s">
        <v>136</v>
      </c>
      <c r="D12" s="236">
        <f>SUM(D13:D16)</f>
        <v>14</v>
      </c>
      <c r="E12" s="236"/>
      <c r="F12" s="236"/>
      <c r="G12" s="237">
        <f t="shared" ref="G12:H12" si="1">SUM(G13:G16)</f>
        <v>19100</v>
      </c>
      <c r="H12" s="237">
        <f t="shared" si="1"/>
        <v>229200</v>
      </c>
    </row>
    <row r="13" spans="2:8" x14ac:dyDescent="0.25">
      <c r="B13" s="55"/>
      <c r="C13" s="56" t="s">
        <v>14</v>
      </c>
      <c r="D13" s="229">
        <v>1</v>
      </c>
      <c r="E13" s="58">
        <v>2.2000000000000002</v>
      </c>
      <c r="F13" s="65">
        <v>2200</v>
      </c>
      <c r="G13" s="235">
        <f>D13*F13</f>
        <v>2200</v>
      </c>
      <c r="H13" s="230">
        <f>G13*12</f>
        <v>26400</v>
      </c>
    </row>
    <row r="14" spans="2:8" x14ac:dyDescent="0.25">
      <c r="B14" s="55"/>
      <c r="C14" s="56" t="s">
        <v>15</v>
      </c>
      <c r="D14" s="229">
        <v>2</v>
      </c>
      <c r="E14" s="58">
        <v>1.6</v>
      </c>
      <c r="F14" s="65">
        <v>1600</v>
      </c>
      <c r="G14" s="235">
        <f>F14*D14</f>
        <v>3200</v>
      </c>
      <c r="H14" s="230">
        <f>G14*12</f>
        <v>38400</v>
      </c>
    </row>
    <row r="15" spans="2:8" x14ac:dyDescent="0.25">
      <c r="B15" s="55"/>
      <c r="C15" s="56" t="s">
        <v>7</v>
      </c>
      <c r="D15" s="229">
        <v>8</v>
      </c>
      <c r="E15" s="58">
        <v>1.3</v>
      </c>
      <c r="F15" s="65">
        <v>1300</v>
      </c>
      <c r="G15" s="235">
        <f>F15*D15</f>
        <v>10400</v>
      </c>
      <c r="H15" s="230">
        <f>G15*12</f>
        <v>124800</v>
      </c>
    </row>
    <row r="16" spans="2:8" x14ac:dyDescent="0.25">
      <c r="B16" s="55"/>
      <c r="C16" s="56" t="s">
        <v>8</v>
      </c>
      <c r="D16" s="229">
        <v>3</v>
      </c>
      <c r="E16" s="58">
        <v>1.1000000000000001</v>
      </c>
      <c r="F16" s="59">
        <v>1100</v>
      </c>
      <c r="G16" s="235">
        <f>D16*F16</f>
        <v>3300</v>
      </c>
      <c r="H16" s="230">
        <f>G16*12</f>
        <v>39600</v>
      </c>
    </row>
    <row r="17" spans="2:8" s="18" customFormat="1" x14ac:dyDescent="0.25">
      <c r="B17" s="68">
        <v>2</v>
      </c>
      <c r="C17" s="35" t="s">
        <v>137</v>
      </c>
      <c r="D17" s="236">
        <f>SUM(D18:D22)</f>
        <v>24</v>
      </c>
      <c r="E17" s="236"/>
      <c r="F17" s="236"/>
      <c r="G17" s="237">
        <f t="shared" ref="G17:H17" si="2">SUM(G18:G22)</f>
        <v>33400</v>
      </c>
      <c r="H17" s="237">
        <f t="shared" si="2"/>
        <v>400800</v>
      </c>
    </row>
    <row r="18" spans="2:8" s="18" customFormat="1" x14ac:dyDescent="0.25">
      <c r="B18" s="68"/>
      <c r="C18" s="56" t="s">
        <v>14</v>
      </c>
      <c r="D18" s="229">
        <v>1</v>
      </c>
      <c r="E18" s="58">
        <v>2.5</v>
      </c>
      <c r="F18" s="59">
        <v>2500</v>
      </c>
      <c r="G18" s="230">
        <f>F18*D18</f>
        <v>2500</v>
      </c>
      <c r="H18" s="230">
        <f>G18*12</f>
        <v>30000</v>
      </c>
    </row>
    <row r="19" spans="2:8" x14ac:dyDescent="0.25">
      <c r="B19" s="55"/>
      <c r="C19" s="56" t="s">
        <v>116</v>
      </c>
      <c r="D19" s="229">
        <v>1</v>
      </c>
      <c r="E19" s="58">
        <v>2.2000000000000002</v>
      </c>
      <c r="F19" s="59">
        <v>2200</v>
      </c>
      <c r="G19" s="230">
        <f>F19*D19</f>
        <v>2200</v>
      </c>
      <c r="H19" s="230">
        <f>G19*12</f>
        <v>26400</v>
      </c>
    </row>
    <row r="20" spans="2:8" x14ac:dyDescent="0.25">
      <c r="B20" s="55"/>
      <c r="C20" s="56" t="s">
        <v>15</v>
      </c>
      <c r="D20" s="229">
        <v>3</v>
      </c>
      <c r="E20" s="58">
        <v>1.6</v>
      </c>
      <c r="F20" s="59">
        <v>1600</v>
      </c>
      <c r="G20" s="230">
        <f>F20*D20</f>
        <v>4800</v>
      </c>
      <c r="H20" s="230">
        <f>G20*12</f>
        <v>57600</v>
      </c>
    </row>
    <row r="21" spans="2:8" x14ac:dyDescent="0.25">
      <c r="B21" s="55"/>
      <c r="C21" s="56" t="s">
        <v>7</v>
      </c>
      <c r="D21" s="229">
        <v>15</v>
      </c>
      <c r="E21" s="58">
        <v>1.3</v>
      </c>
      <c r="F21" s="59">
        <v>1300</v>
      </c>
      <c r="G21" s="230">
        <f>F21*D21</f>
        <v>19500</v>
      </c>
      <c r="H21" s="230">
        <f>G21*12</f>
        <v>234000</v>
      </c>
    </row>
    <row r="22" spans="2:8" x14ac:dyDescent="0.25">
      <c r="B22" s="55"/>
      <c r="C22" s="56" t="s">
        <v>8</v>
      </c>
      <c r="D22" s="229">
        <v>4</v>
      </c>
      <c r="E22" s="58">
        <v>1.1000000000000001</v>
      </c>
      <c r="F22" s="59">
        <v>1100</v>
      </c>
      <c r="G22" s="230">
        <f>F22*D22</f>
        <v>4400</v>
      </c>
      <c r="H22" s="230">
        <f>G22*12</f>
        <v>52800</v>
      </c>
    </row>
    <row r="23" spans="2:8" s="18" customFormat="1" ht="45" x14ac:dyDescent="0.25">
      <c r="B23" s="68">
        <v>3</v>
      </c>
      <c r="C23" s="35" t="s">
        <v>138</v>
      </c>
      <c r="D23" s="236">
        <f>SUM(D24:D27)</f>
        <v>17</v>
      </c>
      <c r="E23" s="236"/>
      <c r="F23" s="236"/>
      <c r="G23" s="237">
        <f t="shared" ref="G23:H23" si="3">SUM(G24:G27)</f>
        <v>23000</v>
      </c>
      <c r="H23" s="237">
        <f t="shared" si="3"/>
        <v>276000</v>
      </c>
    </row>
    <row r="24" spans="2:8" x14ac:dyDescent="0.25">
      <c r="B24" s="55"/>
      <c r="C24" s="56" t="s">
        <v>14</v>
      </c>
      <c r="D24" s="229">
        <v>1</v>
      </c>
      <c r="E24" s="58">
        <v>2.2000000000000002</v>
      </c>
      <c r="F24" s="59">
        <v>2200</v>
      </c>
      <c r="G24" s="230">
        <f>F24*D24</f>
        <v>2200</v>
      </c>
      <c r="H24" s="230">
        <f>G24*12</f>
        <v>26400</v>
      </c>
    </row>
    <row r="25" spans="2:8" x14ac:dyDescent="0.25">
      <c r="B25" s="55"/>
      <c r="C25" s="56" t="s">
        <v>15</v>
      </c>
      <c r="D25" s="229">
        <v>2</v>
      </c>
      <c r="E25" s="58">
        <v>1.6</v>
      </c>
      <c r="F25" s="59">
        <v>1600</v>
      </c>
      <c r="G25" s="230">
        <f>F25*D25</f>
        <v>3200</v>
      </c>
      <c r="H25" s="230">
        <f>G25*12</f>
        <v>38400</v>
      </c>
    </row>
    <row r="26" spans="2:8" x14ac:dyDescent="0.25">
      <c r="B26" s="55"/>
      <c r="C26" s="56" t="s">
        <v>7</v>
      </c>
      <c r="D26" s="229">
        <v>11</v>
      </c>
      <c r="E26" s="58">
        <v>1.3</v>
      </c>
      <c r="F26" s="59">
        <v>1300</v>
      </c>
      <c r="G26" s="230">
        <f>F26*D26</f>
        <v>14300</v>
      </c>
      <c r="H26" s="230">
        <f>G26*12</f>
        <v>171600</v>
      </c>
    </row>
    <row r="27" spans="2:8" x14ac:dyDescent="0.25">
      <c r="B27" s="55"/>
      <c r="C27" s="56" t="s">
        <v>8</v>
      </c>
      <c r="D27" s="229">
        <v>3</v>
      </c>
      <c r="E27" s="58">
        <v>1.1000000000000001</v>
      </c>
      <c r="F27" s="59">
        <v>1100</v>
      </c>
      <c r="G27" s="230">
        <f>F27*D27</f>
        <v>3300</v>
      </c>
      <c r="H27" s="230">
        <f>G27*12</f>
        <v>39600</v>
      </c>
    </row>
    <row r="28" spans="2:8" s="18" customFormat="1" x14ac:dyDescent="0.25">
      <c r="B28" s="68">
        <v>4</v>
      </c>
      <c r="C28" s="35" t="s">
        <v>139</v>
      </c>
      <c r="D28" s="236">
        <f>SUM(D29:D32)</f>
        <v>8</v>
      </c>
      <c r="E28" s="236"/>
      <c r="F28" s="236"/>
      <c r="G28" s="237">
        <f t="shared" ref="G28:H28" si="4">SUM(G29:G32)</f>
        <v>11000</v>
      </c>
      <c r="H28" s="237">
        <f t="shared" si="4"/>
        <v>132000</v>
      </c>
    </row>
    <row r="29" spans="2:8" x14ac:dyDescent="0.25">
      <c r="B29" s="55"/>
      <c r="C29" s="56" t="s">
        <v>14</v>
      </c>
      <c r="D29" s="229">
        <v>1</v>
      </c>
      <c r="E29" s="58">
        <v>2.2000000000000002</v>
      </c>
      <c r="F29" s="59">
        <v>2200</v>
      </c>
      <c r="G29" s="230">
        <f>D29*F29</f>
        <v>2200</v>
      </c>
      <c r="H29" s="230">
        <f>G29*12</f>
        <v>26400</v>
      </c>
    </row>
    <row r="30" spans="2:8" x14ac:dyDescent="0.25">
      <c r="B30" s="55"/>
      <c r="C30" s="56" t="s">
        <v>15</v>
      </c>
      <c r="D30" s="229">
        <v>1</v>
      </c>
      <c r="E30" s="58">
        <v>1.6</v>
      </c>
      <c r="F30" s="59">
        <v>1600</v>
      </c>
      <c r="G30" s="230">
        <f>F30*D30</f>
        <v>1600</v>
      </c>
      <c r="H30" s="230">
        <f>G30*12</f>
        <v>19200</v>
      </c>
    </row>
    <row r="31" spans="2:8" x14ac:dyDescent="0.25">
      <c r="B31" s="55"/>
      <c r="C31" s="56" t="s">
        <v>7</v>
      </c>
      <c r="D31" s="229">
        <v>3</v>
      </c>
      <c r="E31" s="58">
        <v>1.3</v>
      </c>
      <c r="F31" s="59">
        <v>1300</v>
      </c>
      <c r="G31" s="230">
        <f>F31*D31</f>
        <v>3900</v>
      </c>
      <c r="H31" s="230">
        <f>G31*12</f>
        <v>46800</v>
      </c>
    </row>
    <row r="32" spans="2:8" x14ac:dyDescent="0.25">
      <c r="B32" s="55"/>
      <c r="C32" s="56" t="s">
        <v>8</v>
      </c>
      <c r="D32" s="229">
        <v>3</v>
      </c>
      <c r="E32" s="58">
        <v>1.1000000000000001</v>
      </c>
      <c r="F32" s="59">
        <v>1100</v>
      </c>
      <c r="G32" s="230">
        <f>D32*F32</f>
        <v>3300</v>
      </c>
      <c r="H32" s="230">
        <f>G32*12</f>
        <v>39600</v>
      </c>
    </row>
    <row r="33" spans="2:8" s="18" customFormat="1" ht="30" x14ac:dyDescent="0.25">
      <c r="B33" s="68">
        <v>5</v>
      </c>
      <c r="C33" s="35" t="s">
        <v>155</v>
      </c>
      <c r="D33" s="236">
        <f>SUM(D34:D38)</f>
        <v>23</v>
      </c>
      <c r="E33" s="236"/>
      <c r="F33" s="236"/>
      <c r="G33" s="237">
        <f t="shared" ref="G33:H33" si="5">SUM(G34:G38)</f>
        <v>30500</v>
      </c>
      <c r="H33" s="237">
        <f t="shared" si="5"/>
        <v>366000</v>
      </c>
    </row>
    <row r="34" spans="2:8" x14ac:dyDescent="0.25">
      <c r="B34" s="55"/>
      <c r="C34" s="56" t="s">
        <v>14</v>
      </c>
      <c r="D34" s="229">
        <v>1</v>
      </c>
      <c r="E34" s="58">
        <v>2.2000000000000002</v>
      </c>
      <c r="F34" s="59">
        <v>2200</v>
      </c>
      <c r="G34" s="230">
        <f>F34*D34</f>
        <v>2200</v>
      </c>
      <c r="H34" s="230">
        <f>G34*12</f>
        <v>26400</v>
      </c>
    </row>
    <row r="35" spans="2:8" x14ac:dyDescent="0.25">
      <c r="B35" s="55"/>
      <c r="C35" s="56" t="s">
        <v>116</v>
      </c>
      <c r="D35" s="229">
        <v>1</v>
      </c>
      <c r="E35" s="58">
        <v>2</v>
      </c>
      <c r="F35" s="59">
        <v>2000</v>
      </c>
      <c r="G35" s="230">
        <f>F35*D35</f>
        <v>2000</v>
      </c>
      <c r="H35" s="230">
        <f>G35*12</f>
        <v>24000</v>
      </c>
    </row>
    <row r="36" spans="2:8" x14ac:dyDescent="0.25">
      <c r="B36" s="55"/>
      <c r="C36" s="56" t="s">
        <v>15</v>
      </c>
      <c r="D36" s="229">
        <v>2</v>
      </c>
      <c r="E36" s="58">
        <v>1.6</v>
      </c>
      <c r="F36" s="59">
        <v>1600</v>
      </c>
      <c r="G36" s="230">
        <f>F36*D36</f>
        <v>3200</v>
      </c>
      <c r="H36" s="230">
        <f>G36*12</f>
        <v>38400</v>
      </c>
    </row>
    <row r="37" spans="2:8" x14ac:dyDescent="0.25">
      <c r="B37" s="55"/>
      <c r="C37" s="56" t="s">
        <v>7</v>
      </c>
      <c r="D37" s="229">
        <v>11</v>
      </c>
      <c r="E37" s="58">
        <v>1.3</v>
      </c>
      <c r="F37" s="59">
        <v>1300</v>
      </c>
      <c r="G37" s="230">
        <f>F37*D37</f>
        <v>14300</v>
      </c>
      <c r="H37" s="230">
        <f>G37*12</f>
        <v>171600</v>
      </c>
    </row>
    <row r="38" spans="2:8" x14ac:dyDescent="0.25">
      <c r="B38" s="55"/>
      <c r="C38" s="56" t="s">
        <v>8</v>
      </c>
      <c r="D38" s="229">
        <v>8</v>
      </c>
      <c r="E38" s="58">
        <v>1.1000000000000001</v>
      </c>
      <c r="F38" s="59">
        <v>1100</v>
      </c>
      <c r="G38" s="230">
        <f>F38*D38</f>
        <v>8800</v>
      </c>
      <c r="H38" s="230">
        <f>G38*12</f>
        <v>105600</v>
      </c>
    </row>
    <row r="39" spans="2:8" s="17" customFormat="1" ht="30" x14ac:dyDescent="0.25">
      <c r="B39" s="231" t="s">
        <v>119</v>
      </c>
      <c r="C39" s="232" t="s">
        <v>147</v>
      </c>
      <c r="D39" s="238">
        <f>D40+D41+D46</f>
        <v>16</v>
      </c>
      <c r="E39" s="238"/>
      <c r="F39" s="238"/>
      <c r="G39" s="234">
        <f t="shared" ref="G39:H39" si="6">G40+G41+G46</f>
        <v>24000</v>
      </c>
      <c r="H39" s="234">
        <f t="shared" si="6"/>
        <v>288000</v>
      </c>
    </row>
    <row r="40" spans="2:8" ht="30" x14ac:dyDescent="0.25">
      <c r="B40" s="55"/>
      <c r="C40" s="56" t="s">
        <v>140</v>
      </c>
      <c r="D40" s="229">
        <v>1</v>
      </c>
      <c r="E40" s="58">
        <v>3.6</v>
      </c>
      <c r="F40" s="65">
        <v>3600</v>
      </c>
      <c r="G40" s="235">
        <f>D40*F40</f>
        <v>3600</v>
      </c>
      <c r="H40" s="230">
        <f>G40*12</f>
        <v>43200</v>
      </c>
    </row>
    <row r="41" spans="2:8" s="18" customFormat="1" ht="30" x14ac:dyDescent="0.25">
      <c r="B41" s="68">
        <v>1</v>
      </c>
      <c r="C41" s="35" t="s">
        <v>141</v>
      </c>
      <c r="D41" s="229">
        <f>SUM(D42:D45)</f>
        <v>6</v>
      </c>
      <c r="E41" s="229"/>
      <c r="F41" s="229"/>
      <c r="G41" s="239">
        <f t="shared" ref="G41:H41" si="7">SUM(G42:G45)</f>
        <v>9300</v>
      </c>
      <c r="H41" s="239">
        <f t="shared" si="7"/>
        <v>111600</v>
      </c>
    </row>
    <row r="42" spans="2:8" x14ac:dyDescent="0.25">
      <c r="B42" s="55"/>
      <c r="C42" s="56" t="s">
        <v>14</v>
      </c>
      <c r="D42" s="229">
        <v>1</v>
      </c>
      <c r="E42" s="58">
        <v>2.2000000000000002</v>
      </c>
      <c r="F42" s="59">
        <v>2200</v>
      </c>
      <c r="G42" s="230">
        <f>D42*F42</f>
        <v>2200</v>
      </c>
      <c r="H42" s="230">
        <f>G42*12</f>
        <v>26400</v>
      </c>
    </row>
    <row r="43" spans="2:8" x14ac:dyDescent="0.25">
      <c r="B43" s="55"/>
      <c r="C43" s="56" t="s">
        <v>15</v>
      </c>
      <c r="D43" s="229">
        <v>3</v>
      </c>
      <c r="E43" s="58">
        <v>1.5</v>
      </c>
      <c r="F43" s="59">
        <v>1500</v>
      </c>
      <c r="G43" s="230">
        <f>F43*D43</f>
        <v>4500</v>
      </c>
      <c r="H43" s="230">
        <f>G43*12</f>
        <v>54000</v>
      </c>
    </row>
    <row r="44" spans="2:8" x14ac:dyDescent="0.25">
      <c r="B44" s="55"/>
      <c r="C44" s="56" t="s">
        <v>7</v>
      </c>
      <c r="D44" s="229">
        <v>2</v>
      </c>
      <c r="E44" s="58">
        <v>1.3</v>
      </c>
      <c r="F44" s="59">
        <v>1300</v>
      </c>
      <c r="G44" s="230">
        <f>F44*D44</f>
        <v>2600</v>
      </c>
      <c r="H44" s="230">
        <f>G44*12</f>
        <v>31200</v>
      </c>
    </row>
    <row r="45" spans="2:8" x14ac:dyDescent="0.25">
      <c r="B45" s="55"/>
      <c r="C45" s="56" t="s">
        <v>8</v>
      </c>
      <c r="D45" s="229"/>
      <c r="E45" s="58"/>
      <c r="F45" s="59"/>
      <c r="G45" s="230"/>
      <c r="H45" s="230"/>
    </row>
    <row r="46" spans="2:8" s="18" customFormat="1" ht="45" x14ac:dyDescent="0.25">
      <c r="B46" s="68">
        <v>2</v>
      </c>
      <c r="C46" s="35" t="s">
        <v>142</v>
      </c>
      <c r="D46" s="236">
        <f>SUM(D47:D50)</f>
        <v>9</v>
      </c>
      <c r="E46" s="236"/>
      <c r="F46" s="236"/>
      <c r="G46" s="237">
        <f t="shared" ref="G46:H46" si="8">SUM(G47:G50)</f>
        <v>11100</v>
      </c>
      <c r="H46" s="237">
        <f t="shared" si="8"/>
        <v>133200</v>
      </c>
    </row>
    <row r="47" spans="2:8" x14ac:dyDescent="0.25">
      <c r="B47" s="55"/>
      <c r="C47" s="56" t="s">
        <v>14</v>
      </c>
      <c r="D47" s="229">
        <v>1</v>
      </c>
      <c r="E47" s="58">
        <v>2.2000000000000002</v>
      </c>
      <c r="F47" s="59">
        <v>2200</v>
      </c>
      <c r="G47" s="230">
        <f>D47*F47</f>
        <v>2200</v>
      </c>
      <c r="H47" s="230">
        <f>G47*12</f>
        <v>26400</v>
      </c>
    </row>
    <row r="48" spans="2:8" x14ac:dyDescent="0.25">
      <c r="B48" s="55"/>
      <c r="C48" s="56" t="s">
        <v>15</v>
      </c>
      <c r="D48" s="229">
        <v>4</v>
      </c>
      <c r="E48" s="58">
        <v>1.3</v>
      </c>
      <c r="F48" s="59">
        <v>1300</v>
      </c>
      <c r="G48" s="230">
        <f>F48*D48</f>
        <v>5200</v>
      </c>
      <c r="H48" s="230">
        <f>G48*12</f>
        <v>62400</v>
      </c>
    </row>
    <row r="49" spans="2:8" x14ac:dyDescent="0.25">
      <c r="B49" s="55"/>
      <c r="C49" s="56" t="s">
        <v>7</v>
      </c>
      <c r="D49" s="229">
        <v>2</v>
      </c>
      <c r="E49" s="58">
        <v>1</v>
      </c>
      <c r="F49" s="59">
        <v>1000</v>
      </c>
      <c r="G49" s="230">
        <f>F49*D49</f>
        <v>2000</v>
      </c>
      <c r="H49" s="230">
        <f>G49*12</f>
        <v>24000</v>
      </c>
    </row>
    <row r="50" spans="2:8" x14ac:dyDescent="0.25">
      <c r="B50" s="55"/>
      <c r="C50" s="56" t="s">
        <v>8</v>
      </c>
      <c r="D50" s="229">
        <v>2</v>
      </c>
      <c r="E50" s="58">
        <v>0.85</v>
      </c>
      <c r="F50" s="59">
        <v>850</v>
      </c>
      <c r="G50" s="230">
        <f>F50*D50</f>
        <v>1700</v>
      </c>
      <c r="H50" s="230">
        <f>G50*12</f>
        <v>20400</v>
      </c>
    </row>
    <row r="51" spans="2:8" s="17" customFormat="1" ht="35.25" customHeight="1" x14ac:dyDescent="0.25">
      <c r="B51" s="231" t="s">
        <v>120</v>
      </c>
      <c r="C51" s="232" t="s">
        <v>143</v>
      </c>
      <c r="D51" s="238">
        <f>SUM(D52:D53)</f>
        <v>4</v>
      </c>
      <c r="E51" s="238"/>
      <c r="F51" s="238"/>
      <c r="G51" s="234">
        <f t="shared" ref="G51:H51" si="9">SUM(G52:G53)</f>
        <v>5200</v>
      </c>
      <c r="H51" s="234">
        <f t="shared" si="9"/>
        <v>62400</v>
      </c>
    </row>
    <row r="52" spans="2:8" x14ac:dyDescent="0.25">
      <c r="B52" s="55"/>
      <c r="C52" s="56" t="s">
        <v>15</v>
      </c>
      <c r="D52" s="229">
        <v>1</v>
      </c>
      <c r="E52" s="58">
        <v>1.6</v>
      </c>
      <c r="F52" s="59">
        <v>1600</v>
      </c>
      <c r="G52" s="230">
        <f>F52*D52</f>
        <v>1600</v>
      </c>
      <c r="H52" s="230">
        <f>G52*12</f>
        <v>19200</v>
      </c>
    </row>
    <row r="53" spans="2:8" x14ac:dyDescent="0.25">
      <c r="B53" s="55"/>
      <c r="C53" s="56" t="s">
        <v>7</v>
      </c>
      <c r="D53" s="229">
        <v>3</v>
      </c>
      <c r="E53" s="58">
        <v>1.2</v>
      </c>
      <c r="F53" s="59">
        <v>1200</v>
      </c>
      <c r="G53" s="230">
        <f>F53*D53</f>
        <v>3600</v>
      </c>
      <c r="H53" s="230">
        <f>G53*12</f>
        <v>43200</v>
      </c>
    </row>
    <row r="54" spans="2:8" s="17" customFormat="1" ht="35.25" customHeight="1" x14ac:dyDescent="0.25">
      <c r="B54" s="231" t="s">
        <v>121</v>
      </c>
      <c r="C54" s="232" t="s">
        <v>144</v>
      </c>
      <c r="D54" s="238">
        <f>SUM(D55:D56)</f>
        <v>5</v>
      </c>
      <c r="E54" s="238"/>
      <c r="F54" s="238"/>
      <c r="G54" s="234">
        <f t="shared" ref="G54:H54" si="10">SUM(G55:G56)</f>
        <v>6400</v>
      </c>
      <c r="H54" s="234">
        <f t="shared" si="10"/>
        <v>76800</v>
      </c>
    </row>
    <row r="55" spans="2:8" x14ac:dyDescent="0.25">
      <c r="B55" s="55"/>
      <c r="C55" s="56" t="s">
        <v>15</v>
      </c>
      <c r="D55" s="229">
        <v>1</v>
      </c>
      <c r="E55" s="58">
        <v>1.6</v>
      </c>
      <c r="F55" s="59">
        <v>1600</v>
      </c>
      <c r="G55" s="230">
        <f>F55*D55</f>
        <v>1600</v>
      </c>
      <c r="H55" s="230">
        <f>G55*12</f>
        <v>19200</v>
      </c>
    </row>
    <row r="56" spans="2:8" x14ac:dyDescent="0.25">
      <c r="B56" s="55"/>
      <c r="C56" s="56" t="s">
        <v>7</v>
      </c>
      <c r="D56" s="229">
        <v>4</v>
      </c>
      <c r="E56" s="58">
        <v>1.2</v>
      </c>
      <c r="F56" s="59">
        <v>1200</v>
      </c>
      <c r="G56" s="230">
        <f>F56*D56</f>
        <v>4800</v>
      </c>
      <c r="H56" s="230">
        <f>G56*12</f>
        <v>57600</v>
      </c>
    </row>
    <row r="57" spans="2:8" s="17" customFormat="1" ht="35.25" customHeight="1" x14ac:dyDescent="0.25">
      <c r="B57" s="231" t="s">
        <v>122</v>
      </c>
      <c r="C57" s="232" t="s">
        <v>145</v>
      </c>
      <c r="D57" s="238">
        <f>SUM(D58:D60)</f>
        <v>8</v>
      </c>
      <c r="E57" s="238"/>
      <c r="F57" s="238"/>
      <c r="G57" s="234">
        <f t="shared" ref="G57:H57" si="11">SUM(G58:G60)</f>
        <v>9250</v>
      </c>
      <c r="H57" s="234">
        <f t="shared" si="11"/>
        <v>111000</v>
      </c>
    </row>
    <row r="58" spans="2:8" x14ac:dyDescent="0.25">
      <c r="B58" s="55"/>
      <c r="C58" s="56" t="s">
        <v>15</v>
      </c>
      <c r="D58" s="229">
        <v>1</v>
      </c>
      <c r="E58" s="58">
        <v>1.6</v>
      </c>
      <c r="F58" s="59">
        <v>1600</v>
      </c>
      <c r="G58" s="230">
        <f>F58*D58</f>
        <v>1600</v>
      </c>
      <c r="H58" s="230">
        <f>G58*12</f>
        <v>19200</v>
      </c>
    </row>
    <row r="59" spans="2:8" x14ac:dyDescent="0.25">
      <c r="B59" s="55"/>
      <c r="C59" s="56" t="s">
        <v>7</v>
      </c>
      <c r="D59" s="229">
        <v>4</v>
      </c>
      <c r="E59" s="58">
        <v>1.2</v>
      </c>
      <c r="F59" s="59">
        <v>1200</v>
      </c>
      <c r="G59" s="230">
        <f>F59*D59</f>
        <v>4800</v>
      </c>
      <c r="H59" s="230">
        <f>G59*12</f>
        <v>57600</v>
      </c>
    </row>
    <row r="60" spans="2:8" x14ac:dyDescent="0.25">
      <c r="B60" s="55"/>
      <c r="C60" s="56" t="s">
        <v>8</v>
      </c>
      <c r="D60" s="229">
        <v>3</v>
      </c>
      <c r="E60" s="58">
        <v>0.95</v>
      </c>
      <c r="F60" s="59">
        <v>950</v>
      </c>
      <c r="G60" s="230">
        <f>F60*D60</f>
        <v>2850</v>
      </c>
      <c r="H60" s="230">
        <f>G60*12</f>
        <v>34200</v>
      </c>
    </row>
    <row r="61" spans="2:8" ht="30" x14ac:dyDescent="0.25">
      <c r="B61" s="240" t="s">
        <v>123</v>
      </c>
      <c r="C61" s="232" t="s">
        <v>146</v>
      </c>
      <c r="D61" s="238">
        <f>SUM(D62:D64)</f>
        <v>8</v>
      </c>
      <c r="E61" s="238"/>
      <c r="F61" s="238"/>
      <c r="G61" s="234">
        <f t="shared" ref="G61:H61" si="12">SUM(G62:G64)</f>
        <v>9250</v>
      </c>
      <c r="H61" s="234">
        <f t="shared" si="12"/>
        <v>111000</v>
      </c>
    </row>
    <row r="62" spans="2:8" x14ac:dyDescent="0.25">
      <c r="B62" s="55"/>
      <c r="C62" s="56" t="s">
        <v>15</v>
      </c>
      <c r="D62" s="229">
        <v>1</v>
      </c>
      <c r="E62" s="58">
        <v>1.6</v>
      </c>
      <c r="F62" s="59">
        <v>1600</v>
      </c>
      <c r="G62" s="230">
        <f>F62*D62</f>
        <v>1600</v>
      </c>
      <c r="H62" s="230">
        <f>G62*12</f>
        <v>19200</v>
      </c>
    </row>
    <row r="63" spans="2:8" x14ac:dyDescent="0.25">
      <c r="B63" s="55"/>
      <c r="C63" s="56" t="s">
        <v>7</v>
      </c>
      <c r="D63" s="229">
        <v>4</v>
      </c>
      <c r="E63" s="58">
        <v>1.2</v>
      </c>
      <c r="F63" s="59">
        <v>1200</v>
      </c>
      <c r="G63" s="230">
        <f>F63*D63</f>
        <v>4800</v>
      </c>
      <c r="H63" s="230">
        <f>G63*12</f>
        <v>57600</v>
      </c>
    </row>
    <row r="64" spans="2:8" x14ac:dyDescent="0.25">
      <c r="B64" s="55"/>
      <c r="C64" s="56" t="s">
        <v>8</v>
      </c>
      <c r="D64" s="229">
        <v>3</v>
      </c>
      <c r="E64" s="58">
        <v>0.95</v>
      </c>
      <c r="F64" s="59">
        <v>950</v>
      </c>
      <c r="G64" s="230">
        <f>F64*D64</f>
        <v>2850</v>
      </c>
      <c r="H64" s="230">
        <f>G64*12</f>
        <v>34200</v>
      </c>
    </row>
    <row r="65" spans="2:8" s="18" customFormat="1" x14ac:dyDescent="0.25">
      <c r="B65" s="231" t="s">
        <v>123</v>
      </c>
      <c r="C65" s="232" t="s">
        <v>17</v>
      </c>
      <c r="D65" s="238">
        <f>D66+D67+D72</f>
        <v>11</v>
      </c>
      <c r="E65" s="238"/>
      <c r="F65" s="238"/>
      <c r="G65" s="234">
        <f t="shared" ref="G65:H65" si="13">G66+G67+G72</f>
        <v>18600</v>
      </c>
      <c r="H65" s="234">
        <f t="shared" si="13"/>
        <v>223200</v>
      </c>
    </row>
    <row r="66" spans="2:8" x14ac:dyDescent="0.25">
      <c r="B66" s="55"/>
      <c r="C66" s="56" t="s">
        <v>148</v>
      </c>
      <c r="D66" s="229">
        <v>1</v>
      </c>
      <c r="E66" s="58">
        <v>3.2</v>
      </c>
      <c r="F66" s="59">
        <v>3200</v>
      </c>
      <c r="G66" s="230">
        <f>F66*D66</f>
        <v>3200</v>
      </c>
      <c r="H66" s="230">
        <f>G66*12</f>
        <v>38400</v>
      </c>
    </row>
    <row r="67" spans="2:8" s="18" customFormat="1" ht="30" x14ac:dyDescent="0.25">
      <c r="B67" s="68">
        <v>1</v>
      </c>
      <c r="C67" s="35" t="s">
        <v>149</v>
      </c>
      <c r="D67" s="236">
        <f>SUM(D68:D71)</f>
        <v>5</v>
      </c>
      <c r="E67" s="236"/>
      <c r="F67" s="236"/>
      <c r="G67" s="237">
        <f t="shared" ref="G67:H67" si="14">SUM(G68:G71)</f>
        <v>7700</v>
      </c>
      <c r="H67" s="237">
        <f t="shared" si="14"/>
        <v>92400</v>
      </c>
    </row>
    <row r="68" spans="2:8" x14ac:dyDescent="0.25">
      <c r="B68" s="55"/>
      <c r="C68" s="56" t="s">
        <v>14</v>
      </c>
      <c r="D68" s="229">
        <v>1</v>
      </c>
      <c r="E68" s="58">
        <v>2.2000000000000002</v>
      </c>
      <c r="F68" s="59">
        <v>2200</v>
      </c>
      <c r="G68" s="230">
        <f>F68*D68</f>
        <v>2200</v>
      </c>
      <c r="H68" s="230">
        <f>G68*12</f>
        <v>26400</v>
      </c>
    </row>
    <row r="69" spans="2:8" s="18" customFormat="1" x14ac:dyDescent="0.25">
      <c r="B69" s="55"/>
      <c r="C69" s="56" t="s">
        <v>15</v>
      </c>
      <c r="D69" s="229">
        <v>2</v>
      </c>
      <c r="E69" s="58">
        <v>1.6</v>
      </c>
      <c r="F69" s="59">
        <v>1600</v>
      </c>
      <c r="G69" s="230">
        <f>F69*D69</f>
        <v>3200</v>
      </c>
      <c r="H69" s="230">
        <f>G69*12</f>
        <v>38400</v>
      </c>
    </row>
    <row r="70" spans="2:8" x14ac:dyDescent="0.25">
      <c r="B70" s="55"/>
      <c r="C70" s="56" t="s">
        <v>7</v>
      </c>
      <c r="D70" s="229">
        <v>1</v>
      </c>
      <c r="E70" s="58">
        <v>1.3</v>
      </c>
      <c r="F70" s="59">
        <v>1300</v>
      </c>
      <c r="G70" s="230">
        <f>F70*D70</f>
        <v>1300</v>
      </c>
      <c r="H70" s="230">
        <f>G70*12</f>
        <v>15600</v>
      </c>
    </row>
    <row r="71" spans="2:8" x14ac:dyDescent="0.25">
      <c r="B71" s="55"/>
      <c r="C71" s="56" t="s">
        <v>8</v>
      </c>
      <c r="D71" s="229">
        <v>1</v>
      </c>
      <c r="E71" s="58">
        <v>1</v>
      </c>
      <c r="F71" s="59">
        <v>1000</v>
      </c>
      <c r="G71" s="230">
        <f>F71*D71</f>
        <v>1000</v>
      </c>
      <c r="H71" s="230">
        <f>G71*12</f>
        <v>12000</v>
      </c>
    </row>
    <row r="72" spans="2:8" s="18" customFormat="1" ht="30" x14ac:dyDescent="0.25">
      <c r="B72" s="68">
        <v>2</v>
      </c>
      <c r="C72" s="35" t="s">
        <v>150</v>
      </c>
      <c r="D72" s="236">
        <f>SUM(D73:D76)</f>
        <v>5</v>
      </c>
      <c r="E72" s="236"/>
      <c r="F72" s="236"/>
      <c r="G72" s="237">
        <f t="shared" ref="G72:H72" si="15">SUM(G73:G76)</f>
        <v>7700</v>
      </c>
      <c r="H72" s="237">
        <f t="shared" si="15"/>
        <v>92400</v>
      </c>
    </row>
    <row r="73" spans="2:8" s="17" customFormat="1" x14ac:dyDescent="0.25">
      <c r="B73" s="55"/>
      <c r="C73" s="56" t="s">
        <v>14</v>
      </c>
      <c r="D73" s="229">
        <v>1</v>
      </c>
      <c r="E73" s="59">
        <v>2.2000000000000002</v>
      </c>
      <c r="F73" s="59">
        <v>2200</v>
      </c>
      <c r="G73" s="230">
        <f>F73*D73</f>
        <v>2200</v>
      </c>
      <c r="H73" s="230">
        <f>G73*12</f>
        <v>26400</v>
      </c>
    </row>
    <row r="74" spans="2:8" x14ac:dyDescent="0.25">
      <c r="B74" s="55"/>
      <c r="C74" s="56" t="s">
        <v>15</v>
      </c>
      <c r="D74" s="229">
        <v>2</v>
      </c>
      <c r="E74" s="58">
        <v>1.6</v>
      </c>
      <c r="F74" s="65">
        <v>1600</v>
      </c>
      <c r="G74" s="235">
        <f>F74*D74</f>
        <v>3200</v>
      </c>
      <c r="H74" s="230">
        <f>G74*12</f>
        <v>38400</v>
      </c>
    </row>
    <row r="75" spans="2:8" x14ac:dyDescent="0.25">
      <c r="B75" s="55"/>
      <c r="C75" s="56" t="s">
        <v>7</v>
      </c>
      <c r="D75" s="78">
        <v>1</v>
      </c>
      <c r="E75" s="241">
        <v>1.3</v>
      </c>
      <c r="F75" s="242">
        <v>1300</v>
      </c>
      <c r="G75" s="243">
        <f>F75*D75</f>
        <v>1300</v>
      </c>
      <c r="H75" s="230">
        <f>G75*12</f>
        <v>15600</v>
      </c>
    </row>
    <row r="76" spans="2:8" s="18" customFormat="1" x14ac:dyDescent="0.25">
      <c r="B76" s="55"/>
      <c r="C76" s="56" t="s">
        <v>8</v>
      </c>
      <c r="D76" s="229">
        <v>1</v>
      </c>
      <c r="E76" s="58">
        <v>1</v>
      </c>
      <c r="F76" s="59">
        <v>1000</v>
      </c>
      <c r="G76" s="230">
        <f>F76*D76</f>
        <v>1000</v>
      </c>
      <c r="H76" s="230">
        <f>G76*12</f>
        <v>12000</v>
      </c>
    </row>
    <row r="77" spans="2:8" x14ac:dyDescent="0.25">
      <c r="B77" s="231" t="s">
        <v>124</v>
      </c>
      <c r="C77" s="232" t="s">
        <v>19</v>
      </c>
      <c r="D77" s="238">
        <f>D78+D79+D84+D88+D93</f>
        <v>47</v>
      </c>
      <c r="E77" s="238"/>
      <c r="F77" s="238"/>
      <c r="G77" s="234">
        <f t="shared" ref="G77:H77" si="16">G78+G79+G84+G88+G93</f>
        <v>61300</v>
      </c>
      <c r="H77" s="234">
        <f t="shared" si="16"/>
        <v>735600</v>
      </c>
    </row>
    <row r="78" spans="2:8" x14ac:dyDescent="0.25">
      <c r="B78" s="55"/>
      <c r="C78" s="56" t="s">
        <v>18</v>
      </c>
      <c r="D78" s="229">
        <v>1</v>
      </c>
      <c r="E78" s="58">
        <v>3.2</v>
      </c>
      <c r="F78" s="59">
        <v>3200</v>
      </c>
      <c r="G78" s="230">
        <f>F78*D78</f>
        <v>3200</v>
      </c>
      <c r="H78" s="230">
        <f>G78*12</f>
        <v>38400</v>
      </c>
    </row>
    <row r="79" spans="2:8" s="18" customFormat="1" ht="30" x14ac:dyDescent="0.25">
      <c r="B79" s="68">
        <v>1</v>
      </c>
      <c r="C79" s="35" t="s">
        <v>151</v>
      </c>
      <c r="D79" s="236">
        <f>SUM(D80:D83)</f>
        <v>9</v>
      </c>
      <c r="E79" s="236"/>
      <c r="F79" s="236"/>
      <c r="G79" s="237">
        <f t="shared" ref="G79:H79" si="17">SUM(G80:G83)</f>
        <v>10800</v>
      </c>
      <c r="H79" s="237">
        <f t="shared" si="17"/>
        <v>129600</v>
      </c>
    </row>
    <row r="80" spans="2:8" s="18" customFormat="1" x14ac:dyDescent="0.25">
      <c r="B80" s="55"/>
      <c r="C80" s="56" t="s">
        <v>14</v>
      </c>
      <c r="D80" s="229">
        <v>1</v>
      </c>
      <c r="E80" s="58">
        <v>2.2000000000000002</v>
      </c>
      <c r="F80" s="59">
        <v>2200</v>
      </c>
      <c r="G80" s="230">
        <f>F80*D80</f>
        <v>2200</v>
      </c>
      <c r="H80" s="230">
        <f>G80*12</f>
        <v>26400</v>
      </c>
    </row>
    <row r="81" spans="2:8" x14ac:dyDescent="0.25">
      <c r="B81" s="55"/>
      <c r="C81" s="56" t="s">
        <v>15</v>
      </c>
      <c r="D81" s="229">
        <v>3</v>
      </c>
      <c r="E81" s="58">
        <v>1.3</v>
      </c>
      <c r="F81" s="59">
        <v>1300</v>
      </c>
      <c r="G81" s="230">
        <f>F81*D81</f>
        <v>3900</v>
      </c>
      <c r="H81" s="230">
        <f>G81*12</f>
        <v>46800</v>
      </c>
    </row>
    <row r="82" spans="2:8" x14ac:dyDescent="0.25">
      <c r="B82" s="55"/>
      <c r="C82" s="56" t="s">
        <v>7</v>
      </c>
      <c r="D82" s="229">
        <v>3</v>
      </c>
      <c r="E82" s="58">
        <v>1</v>
      </c>
      <c r="F82" s="59">
        <v>1000</v>
      </c>
      <c r="G82" s="230">
        <f>F82*D82</f>
        <v>3000</v>
      </c>
      <c r="H82" s="230">
        <f>G82*12</f>
        <v>36000</v>
      </c>
    </row>
    <row r="83" spans="2:8" x14ac:dyDescent="0.25">
      <c r="B83" s="55"/>
      <c r="C83" s="56" t="s">
        <v>8</v>
      </c>
      <c r="D83" s="229">
        <v>2</v>
      </c>
      <c r="E83" s="58">
        <v>0.85</v>
      </c>
      <c r="F83" s="59">
        <v>850</v>
      </c>
      <c r="G83" s="230">
        <f>F83*D83</f>
        <v>1700</v>
      </c>
      <c r="H83" s="230">
        <f>G83*12</f>
        <v>20400</v>
      </c>
    </row>
    <row r="84" spans="2:8" s="18" customFormat="1" x14ac:dyDescent="0.25">
      <c r="B84" s="68">
        <v>2</v>
      </c>
      <c r="C84" s="35" t="s">
        <v>152</v>
      </c>
      <c r="D84" s="236">
        <f>SUM(D85:D87)</f>
        <v>9</v>
      </c>
      <c r="E84" s="236"/>
      <c r="F84" s="236"/>
      <c r="G84" s="237">
        <f t="shared" ref="G84:H84" si="18">SUM(G85:G87)</f>
        <v>11600</v>
      </c>
      <c r="H84" s="237">
        <f t="shared" si="18"/>
        <v>139200</v>
      </c>
    </row>
    <row r="85" spans="2:8" s="18" customFormat="1" x14ac:dyDescent="0.25">
      <c r="B85" s="55"/>
      <c r="C85" s="56" t="s">
        <v>14</v>
      </c>
      <c r="D85" s="229">
        <v>1</v>
      </c>
      <c r="E85" s="58">
        <v>2.2000000000000002</v>
      </c>
      <c r="F85" s="59">
        <v>2200</v>
      </c>
      <c r="G85" s="230">
        <f>F85*D85</f>
        <v>2200</v>
      </c>
      <c r="H85" s="230">
        <f>G85*12</f>
        <v>26400</v>
      </c>
    </row>
    <row r="86" spans="2:8" x14ac:dyDescent="0.25">
      <c r="B86" s="55"/>
      <c r="C86" s="56" t="s">
        <v>15</v>
      </c>
      <c r="D86" s="229">
        <v>3</v>
      </c>
      <c r="E86" s="58">
        <v>1.3</v>
      </c>
      <c r="F86" s="59">
        <v>1300</v>
      </c>
      <c r="G86" s="230">
        <f>F86*D86</f>
        <v>3900</v>
      </c>
      <c r="H86" s="230">
        <f>G86*12</f>
        <v>46800</v>
      </c>
    </row>
    <row r="87" spans="2:8" x14ac:dyDescent="0.25">
      <c r="B87" s="55"/>
      <c r="C87" s="56" t="s">
        <v>7</v>
      </c>
      <c r="D87" s="229">
        <v>5</v>
      </c>
      <c r="E87" s="58">
        <v>1.1000000000000001</v>
      </c>
      <c r="F87" s="59">
        <v>1100</v>
      </c>
      <c r="G87" s="230">
        <f>F87*D87</f>
        <v>5500</v>
      </c>
      <c r="H87" s="230">
        <f>G87*12</f>
        <v>66000</v>
      </c>
    </row>
    <row r="88" spans="2:8" s="18" customFormat="1" ht="30" x14ac:dyDescent="0.25">
      <c r="B88" s="68">
        <v>3</v>
      </c>
      <c r="C88" s="35" t="s">
        <v>153</v>
      </c>
      <c r="D88" s="236">
        <f>SUM(D89:D92)</f>
        <v>12</v>
      </c>
      <c r="E88" s="236"/>
      <c r="F88" s="236"/>
      <c r="G88" s="237">
        <f t="shared" ref="G88:H88" si="19">SUM(G89:G92)</f>
        <v>16500</v>
      </c>
      <c r="H88" s="237">
        <f t="shared" si="19"/>
        <v>198000</v>
      </c>
    </row>
    <row r="89" spans="2:8" x14ac:dyDescent="0.25">
      <c r="B89" s="55"/>
      <c r="C89" s="56" t="s">
        <v>14</v>
      </c>
      <c r="D89" s="229">
        <v>1</v>
      </c>
      <c r="E89" s="72">
        <v>2.2000000000000002</v>
      </c>
      <c r="F89" s="59">
        <v>2200</v>
      </c>
      <c r="G89" s="235">
        <f>F89*D89</f>
        <v>2200</v>
      </c>
      <c r="H89" s="230">
        <f>G89*12</f>
        <v>26400</v>
      </c>
    </row>
    <row r="90" spans="2:8" s="18" customFormat="1" x14ac:dyDescent="0.25">
      <c r="B90" s="55"/>
      <c r="C90" s="56" t="s">
        <v>15</v>
      </c>
      <c r="D90" s="229">
        <v>3</v>
      </c>
      <c r="E90" s="72">
        <v>1.6</v>
      </c>
      <c r="F90" s="59">
        <v>1600</v>
      </c>
      <c r="G90" s="235">
        <f>F90*D90</f>
        <v>4800</v>
      </c>
      <c r="H90" s="235">
        <f>G90*12</f>
        <v>57600</v>
      </c>
    </row>
    <row r="91" spans="2:8" x14ac:dyDescent="0.25">
      <c r="B91" s="55"/>
      <c r="C91" s="56" t="s">
        <v>7</v>
      </c>
      <c r="D91" s="229">
        <v>5</v>
      </c>
      <c r="E91" s="72">
        <v>1.3</v>
      </c>
      <c r="F91" s="59">
        <v>1300</v>
      </c>
      <c r="G91" s="235">
        <f>F91*D91</f>
        <v>6500</v>
      </c>
      <c r="H91" s="230">
        <f>G91*12</f>
        <v>78000</v>
      </c>
    </row>
    <row r="92" spans="2:8" x14ac:dyDescent="0.25">
      <c r="B92" s="55"/>
      <c r="C92" s="56" t="s">
        <v>8</v>
      </c>
      <c r="D92" s="229">
        <v>3</v>
      </c>
      <c r="E92" s="58">
        <v>1</v>
      </c>
      <c r="F92" s="59">
        <v>1000</v>
      </c>
      <c r="G92" s="235">
        <f>F92*D92</f>
        <v>3000</v>
      </c>
      <c r="H92" s="230">
        <f>G92*12</f>
        <v>36000</v>
      </c>
    </row>
    <row r="93" spans="2:8" s="18" customFormat="1" ht="30" x14ac:dyDescent="0.25">
      <c r="B93" s="68">
        <v>4</v>
      </c>
      <c r="C93" s="35" t="s">
        <v>154</v>
      </c>
      <c r="D93" s="236">
        <f>SUM(D94:D97)</f>
        <v>16</v>
      </c>
      <c r="E93" s="236"/>
      <c r="F93" s="236"/>
      <c r="G93" s="237">
        <f t="shared" ref="G93:H93" si="20">SUM(G94:G97)</f>
        <v>19200</v>
      </c>
      <c r="H93" s="237">
        <f t="shared" si="20"/>
        <v>230400</v>
      </c>
    </row>
    <row r="94" spans="2:8" x14ac:dyDescent="0.25">
      <c r="B94" s="55"/>
      <c r="C94" s="56" t="s">
        <v>14</v>
      </c>
      <c r="D94" s="229">
        <v>1</v>
      </c>
      <c r="E94" s="58">
        <v>2.2000000000000002</v>
      </c>
      <c r="F94" s="59">
        <v>2200</v>
      </c>
      <c r="G94" s="235">
        <f>F94*D94</f>
        <v>2200</v>
      </c>
      <c r="H94" s="230">
        <f>G94*12</f>
        <v>26400</v>
      </c>
    </row>
    <row r="95" spans="2:8" x14ac:dyDescent="0.25">
      <c r="B95" s="55"/>
      <c r="C95" s="56" t="s">
        <v>15</v>
      </c>
      <c r="D95" s="229">
        <v>5</v>
      </c>
      <c r="E95" s="58">
        <v>1.3</v>
      </c>
      <c r="F95" s="59">
        <v>1300</v>
      </c>
      <c r="G95" s="235">
        <f>F95*D95</f>
        <v>6500</v>
      </c>
      <c r="H95" s="230">
        <f>G95*12</f>
        <v>78000</v>
      </c>
    </row>
    <row r="96" spans="2:8" s="18" customFormat="1" x14ac:dyDescent="0.25">
      <c r="B96" s="55"/>
      <c r="C96" s="56" t="s">
        <v>7</v>
      </c>
      <c r="D96" s="229">
        <v>5</v>
      </c>
      <c r="E96" s="58">
        <v>1.1000000000000001</v>
      </c>
      <c r="F96" s="59">
        <v>1100</v>
      </c>
      <c r="G96" s="230">
        <f>F96*D96</f>
        <v>5500</v>
      </c>
      <c r="H96" s="230">
        <f>G96*12</f>
        <v>66000</v>
      </c>
    </row>
    <row r="97" spans="2:8" x14ac:dyDescent="0.25">
      <c r="B97" s="55"/>
      <c r="C97" s="56" t="s">
        <v>8</v>
      </c>
      <c r="D97" s="229">
        <v>5</v>
      </c>
      <c r="E97" s="58">
        <v>1</v>
      </c>
      <c r="F97" s="59">
        <v>1000</v>
      </c>
      <c r="G97" s="235">
        <f>F97*D97</f>
        <v>5000</v>
      </c>
      <c r="H97" s="230">
        <f>G97*12</f>
        <v>60000</v>
      </c>
    </row>
    <row r="98" spans="2:8" ht="25.5" customHeight="1" x14ac:dyDescent="0.25">
      <c r="B98" s="55"/>
      <c r="C98" s="244" t="s">
        <v>157</v>
      </c>
      <c r="D98" s="245">
        <f>D4+D5+D6+D7+D8+D9+D39+D51+D54+D57+D61+D65+D77</f>
        <v>192</v>
      </c>
      <c r="E98" s="245"/>
      <c r="F98" s="245"/>
      <c r="G98" s="246">
        <f t="shared" ref="G98:H98" si="21">G4+G5+G6+G7+G8+G9+G39+G51+G54+G57+G61+G65+G77</f>
        <v>279100</v>
      </c>
      <c r="H98" s="246">
        <f t="shared" si="21"/>
        <v>3349200</v>
      </c>
    </row>
    <row r="99" spans="2:8" x14ac:dyDescent="0.25">
      <c r="C99" s="28"/>
    </row>
  </sheetData>
  <autoFilter ref="B3:H97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6"/>
  <sheetViews>
    <sheetView view="pageBreakPreview" zoomScaleNormal="100" zoomScaleSheetLayoutView="100" workbookViewId="0">
      <selection activeCell="C1" sqref="C1:H1"/>
    </sheetView>
  </sheetViews>
  <sheetFormatPr defaultColWidth="12.5703125" defaultRowHeight="15" x14ac:dyDescent="0.25"/>
  <cols>
    <col min="1" max="1" width="3.85546875" style="15" customWidth="1"/>
    <col min="2" max="2" width="5.28515625" style="19" customWidth="1"/>
    <col min="3" max="3" width="43.5703125" style="27" customWidth="1"/>
    <col min="4" max="4" width="15.5703125" style="13" customWidth="1"/>
    <col min="5" max="5" width="16.140625" style="14" customWidth="1"/>
    <col min="6" max="6" width="18.28515625" style="20" customWidth="1"/>
    <col min="7" max="7" width="18.85546875" style="20" customWidth="1"/>
    <col min="8" max="8" width="18.85546875" style="21" customWidth="1"/>
    <col min="9" max="188" width="9.140625" style="15" customWidth="1"/>
    <col min="189" max="189" width="42.140625" style="15" customWidth="1"/>
    <col min="190" max="190" width="10.5703125" style="15" customWidth="1"/>
    <col min="191" max="191" width="10" style="15" customWidth="1"/>
    <col min="192" max="16384" width="12.5703125" style="15"/>
  </cols>
  <sheetData>
    <row r="1" spans="1:8" ht="38.25" customHeight="1" x14ac:dyDescent="0.25">
      <c r="C1" s="279" t="s">
        <v>189</v>
      </c>
      <c r="D1" s="279"/>
      <c r="E1" s="279"/>
      <c r="F1" s="279"/>
      <c r="G1" s="279"/>
      <c r="H1" s="279"/>
    </row>
    <row r="2" spans="1:8" x14ac:dyDescent="0.25">
      <c r="B2" s="49"/>
      <c r="C2" s="275" t="s">
        <v>23</v>
      </c>
      <c r="D2" s="275"/>
      <c r="E2" s="275"/>
      <c r="F2" s="275"/>
      <c r="G2" s="275"/>
      <c r="H2" s="276"/>
    </row>
    <row r="3" spans="1:8" s="16" customFormat="1" ht="75" x14ac:dyDescent="0.25">
      <c r="A3" s="50"/>
      <c r="B3" s="51" t="s">
        <v>117</v>
      </c>
      <c r="C3" s="52" t="s">
        <v>111</v>
      </c>
      <c r="D3" s="41" t="s">
        <v>0</v>
      </c>
      <c r="E3" s="53" t="s">
        <v>112</v>
      </c>
      <c r="F3" s="41" t="s">
        <v>113</v>
      </c>
      <c r="G3" s="41" t="s">
        <v>114</v>
      </c>
      <c r="H3" s="41" t="s">
        <v>115</v>
      </c>
    </row>
    <row r="4" spans="1:8" x14ac:dyDescent="0.25">
      <c r="A4" s="54"/>
      <c r="B4" s="55"/>
      <c r="C4" s="56" t="s">
        <v>12</v>
      </c>
      <c r="D4" s="57">
        <v>1</v>
      </c>
      <c r="E4" s="58"/>
      <c r="F4" s="59">
        <v>5600</v>
      </c>
      <c r="G4" s="59">
        <f>D4*F4</f>
        <v>5600</v>
      </c>
      <c r="H4" s="59">
        <f>G4*12</f>
        <v>67200</v>
      </c>
    </row>
    <row r="5" spans="1:8" x14ac:dyDescent="0.25">
      <c r="A5" s="54"/>
      <c r="B5" s="55"/>
      <c r="C5" s="56" t="s">
        <v>13</v>
      </c>
      <c r="D5" s="57">
        <v>3</v>
      </c>
      <c r="E5" s="58"/>
      <c r="F5" s="59">
        <v>4800</v>
      </c>
      <c r="G5" s="59">
        <f t="shared" ref="G5:G7" si="0">D5*F5</f>
        <v>14400</v>
      </c>
      <c r="H5" s="59">
        <f t="shared" ref="H5:H7" si="1">G5*12</f>
        <v>172800</v>
      </c>
    </row>
    <row r="6" spans="1:8" x14ac:dyDescent="0.25">
      <c r="A6" s="54"/>
      <c r="B6" s="55"/>
      <c r="C6" s="56" t="s">
        <v>156</v>
      </c>
      <c r="D6" s="57">
        <v>1</v>
      </c>
      <c r="E6" s="58"/>
      <c r="F6" s="59">
        <v>3200</v>
      </c>
      <c r="G6" s="59">
        <f t="shared" si="0"/>
        <v>3200</v>
      </c>
      <c r="H6" s="59">
        <f t="shared" si="1"/>
        <v>38400</v>
      </c>
    </row>
    <row r="7" spans="1:8" x14ac:dyDescent="0.25">
      <c r="A7" s="54"/>
      <c r="B7" s="55"/>
      <c r="C7" s="56" t="s">
        <v>156</v>
      </c>
      <c r="D7" s="57">
        <v>1</v>
      </c>
      <c r="E7" s="58"/>
      <c r="F7" s="59">
        <v>2200</v>
      </c>
      <c r="G7" s="59">
        <f t="shared" si="0"/>
        <v>2200</v>
      </c>
      <c r="H7" s="59">
        <f t="shared" si="1"/>
        <v>26400</v>
      </c>
    </row>
    <row r="8" spans="1:8" s="17" customFormat="1" x14ac:dyDescent="0.25">
      <c r="A8" s="60"/>
      <c r="B8" s="61" t="s">
        <v>118</v>
      </c>
      <c r="C8" s="62" t="s">
        <v>158</v>
      </c>
      <c r="D8" s="63">
        <f>SUM(D9:D11)</f>
        <v>10</v>
      </c>
      <c r="E8" s="63"/>
      <c r="F8" s="64"/>
      <c r="G8" s="64">
        <f>SUM(G9:G11)</f>
        <v>15600</v>
      </c>
      <c r="H8" s="64">
        <f>SUM(H9:H11)</f>
        <v>187200</v>
      </c>
    </row>
    <row r="9" spans="1:8" x14ac:dyDescent="0.25">
      <c r="A9" s="54"/>
      <c r="B9" s="55"/>
      <c r="C9" s="56" t="s">
        <v>159</v>
      </c>
      <c r="D9" s="57">
        <v>1</v>
      </c>
      <c r="E9" s="58">
        <v>3.6</v>
      </c>
      <c r="F9" s="65">
        <v>3600</v>
      </c>
      <c r="G9" s="65">
        <f t="shared" ref="G9:G11" si="2">D9*F9</f>
        <v>3600</v>
      </c>
      <c r="H9" s="59">
        <f t="shared" ref="H9:H11" si="3">G9*12</f>
        <v>43200</v>
      </c>
    </row>
    <row r="10" spans="1:8" x14ac:dyDescent="0.25">
      <c r="A10" s="54"/>
      <c r="B10" s="55"/>
      <c r="C10" s="56" t="s">
        <v>160</v>
      </c>
      <c r="D10" s="57">
        <v>1</v>
      </c>
      <c r="E10" s="58">
        <v>2.8</v>
      </c>
      <c r="F10" s="65">
        <v>2800</v>
      </c>
      <c r="G10" s="65">
        <f t="shared" si="2"/>
        <v>2800</v>
      </c>
      <c r="H10" s="59">
        <f t="shared" si="3"/>
        <v>33600</v>
      </c>
    </row>
    <row r="11" spans="1:8" x14ac:dyDescent="0.25">
      <c r="A11" s="54"/>
      <c r="B11" s="55"/>
      <c r="C11" s="56" t="s">
        <v>15</v>
      </c>
      <c r="D11" s="57">
        <v>8</v>
      </c>
      <c r="E11" s="58">
        <v>1.1499999999999999</v>
      </c>
      <c r="F11" s="59">
        <v>1150</v>
      </c>
      <c r="G11" s="59">
        <f t="shared" si="2"/>
        <v>9200</v>
      </c>
      <c r="H11" s="59">
        <f t="shared" si="3"/>
        <v>110400</v>
      </c>
    </row>
    <row r="12" spans="1:8" s="17" customFormat="1" x14ac:dyDescent="0.25">
      <c r="A12" s="60"/>
      <c r="B12" s="61" t="s">
        <v>119</v>
      </c>
      <c r="C12" s="62" t="s">
        <v>161</v>
      </c>
      <c r="D12" s="63">
        <f>SUM(D13:D17)</f>
        <v>21</v>
      </c>
      <c r="E12" s="63"/>
      <c r="F12" s="64"/>
      <c r="G12" s="64">
        <f>SUM(G13:G17)</f>
        <v>24000</v>
      </c>
      <c r="H12" s="64">
        <f>SUM(H13:H17)</f>
        <v>288000</v>
      </c>
    </row>
    <row r="13" spans="1:8" x14ac:dyDescent="0.25">
      <c r="A13" s="54"/>
      <c r="B13" s="55"/>
      <c r="C13" s="56" t="s">
        <v>159</v>
      </c>
      <c r="D13" s="57">
        <v>1</v>
      </c>
      <c r="E13" s="58">
        <v>3.6</v>
      </c>
      <c r="F13" s="65">
        <v>3600</v>
      </c>
      <c r="G13" s="65">
        <f t="shared" ref="G13:G17" si="4">D13*F13</f>
        <v>3600</v>
      </c>
      <c r="H13" s="59">
        <f t="shared" ref="H13:H17" si="5">G13*12</f>
        <v>43200</v>
      </c>
    </row>
    <row r="14" spans="1:8" x14ac:dyDescent="0.25">
      <c r="A14" s="54"/>
      <c r="B14" s="55"/>
      <c r="C14" s="56" t="s">
        <v>160</v>
      </c>
      <c r="D14" s="57">
        <v>1</v>
      </c>
      <c r="E14" s="58">
        <v>2.6</v>
      </c>
      <c r="F14" s="65">
        <v>2600</v>
      </c>
      <c r="G14" s="65">
        <f t="shared" si="4"/>
        <v>2600</v>
      </c>
      <c r="H14" s="59">
        <f t="shared" si="5"/>
        <v>31200</v>
      </c>
    </row>
    <row r="15" spans="1:8" x14ac:dyDescent="0.25">
      <c r="A15" s="54"/>
      <c r="B15" s="55"/>
      <c r="C15" s="56" t="s">
        <v>15</v>
      </c>
      <c r="D15" s="57">
        <v>8</v>
      </c>
      <c r="E15" s="58">
        <v>1.1499999999999999</v>
      </c>
      <c r="F15" s="65">
        <v>1150</v>
      </c>
      <c r="G15" s="65">
        <f t="shared" si="4"/>
        <v>9200</v>
      </c>
      <c r="H15" s="59">
        <f t="shared" si="5"/>
        <v>110400</v>
      </c>
    </row>
    <row r="16" spans="1:8" x14ac:dyDescent="0.25">
      <c r="A16" s="54"/>
      <c r="B16" s="55"/>
      <c r="C16" s="56" t="s">
        <v>7</v>
      </c>
      <c r="D16" s="57">
        <v>6</v>
      </c>
      <c r="E16" s="58">
        <v>0.85</v>
      </c>
      <c r="F16" s="65">
        <v>850</v>
      </c>
      <c r="G16" s="65">
        <f t="shared" si="4"/>
        <v>5100</v>
      </c>
      <c r="H16" s="59">
        <f t="shared" si="5"/>
        <v>61200</v>
      </c>
    </row>
    <row r="17" spans="1:8" x14ac:dyDescent="0.25">
      <c r="A17" s="54"/>
      <c r="B17" s="55"/>
      <c r="C17" s="56" t="s">
        <v>8</v>
      </c>
      <c r="D17" s="57">
        <v>5</v>
      </c>
      <c r="E17" s="58">
        <v>0.7</v>
      </c>
      <c r="F17" s="65">
        <v>700</v>
      </c>
      <c r="G17" s="65">
        <f t="shared" si="4"/>
        <v>3500</v>
      </c>
      <c r="H17" s="59">
        <f t="shared" si="5"/>
        <v>42000</v>
      </c>
    </row>
    <row r="18" spans="1:8" s="17" customFormat="1" ht="25.5" customHeight="1" x14ac:dyDescent="0.25">
      <c r="A18" s="60"/>
      <c r="B18" s="61" t="s">
        <v>120</v>
      </c>
      <c r="C18" s="62" t="s">
        <v>17</v>
      </c>
      <c r="D18" s="63">
        <f>D19+D20+D21+D25</f>
        <v>21</v>
      </c>
      <c r="E18" s="66"/>
      <c r="F18" s="64"/>
      <c r="G18" s="64">
        <f>G19+G20+G21+G25</f>
        <v>27250</v>
      </c>
      <c r="H18" s="64">
        <f>H19+H20+H21+H25</f>
        <v>327000</v>
      </c>
    </row>
    <row r="19" spans="1:8" x14ac:dyDescent="0.25">
      <c r="A19" s="54"/>
      <c r="B19" s="55"/>
      <c r="C19" s="56" t="s">
        <v>18</v>
      </c>
      <c r="D19" s="57">
        <v>1</v>
      </c>
      <c r="E19" s="58">
        <v>3.6</v>
      </c>
      <c r="F19" s="65">
        <v>3600</v>
      </c>
      <c r="G19" s="65">
        <f>D19*F19</f>
        <v>3600</v>
      </c>
      <c r="H19" s="59">
        <f t="shared" ref="H19:H20" si="6">G19*12</f>
        <v>43200</v>
      </c>
    </row>
    <row r="20" spans="1:8" x14ac:dyDescent="0.25">
      <c r="A20" s="54"/>
      <c r="B20" s="55"/>
      <c r="C20" s="56" t="s">
        <v>16</v>
      </c>
      <c r="D20" s="57">
        <v>1</v>
      </c>
      <c r="E20" s="58">
        <v>2.5</v>
      </c>
      <c r="F20" s="59">
        <v>2500</v>
      </c>
      <c r="G20" s="59">
        <f>D20*F20</f>
        <v>2500</v>
      </c>
      <c r="H20" s="59">
        <f t="shared" si="6"/>
        <v>30000</v>
      </c>
    </row>
    <row r="21" spans="1:8" s="18" customFormat="1" ht="30" x14ac:dyDescent="0.25">
      <c r="A21" s="67"/>
      <c r="B21" s="68">
        <v>1</v>
      </c>
      <c r="C21" s="35" t="s">
        <v>162</v>
      </c>
      <c r="D21" s="69">
        <f>SUM(D22:D24)</f>
        <v>9</v>
      </c>
      <c r="E21" s="70"/>
      <c r="F21" s="71"/>
      <c r="G21" s="71">
        <f>SUM(G22:G24)</f>
        <v>10300</v>
      </c>
      <c r="H21" s="71">
        <f>SUM(H22:H24)</f>
        <v>123600</v>
      </c>
    </row>
    <row r="22" spans="1:8" x14ac:dyDescent="0.25">
      <c r="A22" s="54"/>
      <c r="B22" s="55"/>
      <c r="C22" s="56" t="s">
        <v>14</v>
      </c>
      <c r="D22" s="57">
        <v>1</v>
      </c>
      <c r="E22" s="58">
        <v>2</v>
      </c>
      <c r="F22" s="59">
        <v>2000</v>
      </c>
      <c r="G22" s="59">
        <f>D22*F22</f>
        <v>2000</v>
      </c>
      <c r="H22" s="59">
        <f t="shared" ref="H22:H24" si="7">G22*12</f>
        <v>24000</v>
      </c>
    </row>
    <row r="23" spans="1:8" x14ac:dyDescent="0.25">
      <c r="A23" s="54"/>
      <c r="B23" s="55"/>
      <c r="C23" s="56" t="s">
        <v>15</v>
      </c>
      <c r="D23" s="57">
        <v>5</v>
      </c>
      <c r="E23" s="58">
        <v>1.1499999999999999</v>
      </c>
      <c r="F23" s="59">
        <v>1150</v>
      </c>
      <c r="G23" s="59">
        <f t="shared" ref="G23" si="8">D23*F23</f>
        <v>5750</v>
      </c>
      <c r="H23" s="59">
        <f t="shared" si="7"/>
        <v>69000</v>
      </c>
    </row>
    <row r="24" spans="1:8" x14ac:dyDescent="0.25">
      <c r="A24" s="54"/>
      <c r="B24" s="55"/>
      <c r="C24" s="56" t="s">
        <v>7</v>
      </c>
      <c r="D24" s="57">
        <v>3</v>
      </c>
      <c r="E24" s="58">
        <v>0.85</v>
      </c>
      <c r="F24" s="59">
        <v>850</v>
      </c>
      <c r="G24" s="59">
        <f>D24*F24</f>
        <v>2550</v>
      </c>
      <c r="H24" s="59">
        <f t="shared" si="7"/>
        <v>30600</v>
      </c>
    </row>
    <row r="25" spans="1:8" s="18" customFormat="1" ht="30" x14ac:dyDescent="0.25">
      <c r="A25" s="67"/>
      <c r="B25" s="68">
        <v>2</v>
      </c>
      <c r="C25" s="35" t="s">
        <v>163</v>
      </c>
      <c r="D25" s="69">
        <f>SUM(D26:D28)</f>
        <v>10</v>
      </c>
      <c r="E25" s="70"/>
      <c r="F25" s="71"/>
      <c r="G25" s="71">
        <f>SUM(G26:G28)</f>
        <v>10850</v>
      </c>
      <c r="H25" s="71">
        <f>SUM(H26:H28)</f>
        <v>130200</v>
      </c>
    </row>
    <row r="26" spans="1:8" x14ac:dyDescent="0.25">
      <c r="A26" s="54"/>
      <c r="B26" s="55"/>
      <c r="C26" s="56" t="s">
        <v>14</v>
      </c>
      <c r="D26" s="57">
        <v>1</v>
      </c>
      <c r="E26" s="58">
        <v>2</v>
      </c>
      <c r="F26" s="59">
        <v>2000</v>
      </c>
      <c r="G26" s="59">
        <f t="shared" ref="G26:G28" si="9">D26*F26</f>
        <v>2000</v>
      </c>
      <c r="H26" s="59">
        <f t="shared" ref="H26:H28" si="10">G26*12</f>
        <v>24000</v>
      </c>
    </row>
    <row r="27" spans="1:8" x14ac:dyDescent="0.25">
      <c r="A27" s="54"/>
      <c r="B27" s="55"/>
      <c r="C27" s="56" t="s">
        <v>15</v>
      </c>
      <c r="D27" s="57">
        <v>4</v>
      </c>
      <c r="E27" s="58">
        <v>1.1499999999999999</v>
      </c>
      <c r="F27" s="59">
        <v>1150</v>
      </c>
      <c r="G27" s="59">
        <f t="shared" si="9"/>
        <v>4600</v>
      </c>
      <c r="H27" s="59">
        <f t="shared" si="10"/>
        <v>55200</v>
      </c>
    </row>
    <row r="28" spans="1:8" x14ac:dyDescent="0.25">
      <c r="A28" s="54"/>
      <c r="B28" s="55"/>
      <c r="C28" s="56" t="s">
        <v>7</v>
      </c>
      <c r="D28" s="57">
        <v>5</v>
      </c>
      <c r="E28" s="58">
        <v>0.85</v>
      </c>
      <c r="F28" s="59">
        <v>850</v>
      </c>
      <c r="G28" s="59">
        <f t="shared" si="9"/>
        <v>4250</v>
      </c>
      <c r="H28" s="59">
        <f t="shared" si="10"/>
        <v>51000</v>
      </c>
    </row>
    <row r="29" spans="1:8" s="17" customFormat="1" ht="45" x14ac:dyDescent="0.25">
      <c r="A29" s="60"/>
      <c r="B29" s="61" t="s">
        <v>121</v>
      </c>
      <c r="C29" s="62" t="s">
        <v>164</v>
      </c>
      <c r="D29" s="63">
        <f>D30+D31+D32+D37</f>
        <v>41</v>
      </c>
      <c r="E29" s="66"/>
      <c r="F29" s="64"/>
      <c r="G29" s="64">
        <f>G30+G31+G32+G37</f>
        <v>45950</v>
      </c>
      <c r="H29" s="64">
        <f>H30+H31+H32+H37</f>
        <v>551400</v>
      </c>
    </row>
    <row r="30" spans="1:8" x14ac:dyDescent="0.25">
      <c r="A30" s="54"/>
      <c r="B30" s="55"/>
      <c r="C30" s="56" t="s">
        <v>165</v>
      </c>
      <c r="D30" s="57">
        <v>1</v>
      </c>
      <c r="E30" s="58">
        <v>3.6</v>
      </c>
      <c r="F30" s="65">
        <v>3600</v>
      </c>
      <c r="G30" s="65">
        <f>D30*F30</f>
        <v>3600</v>
      </c>
      <c r="H30" s="59">
        <f t="shared" ref="H30:H31" si="11">G30*12</f>
        <v>43200</v>
      </c>
    </row>
    <row r="31" spans="1:8" x14ac:dyDescent="0.25">
      <c r="A31" s="54"/>
      <c r="B31" s="55"/>
      <c r="C31" s="56" t="s">
        <v>16</v>
      </c>
      <c r="D31" s="57">
        <v>2</v>
      </c>
      <c r="E31" s="58">
        <v>2.5</v>
      </c>
      <c r="F31" s="59">
        <v>2500</v>
      </c>
      <c r="G31" s="59">
        <f>D31*F31</f>
        <v>5000</v>
      </c>
      <c r="H31" s="59">
        <f t="shared" si="11"/>
        <v>60000</v>
      </c>
    </row>
    <row r="32" spans="1:8" s="18" customFormat="1" ht="30" x14ac:dyDescent="0.25">
      <c r="A32" s="67"/>
      <c r="B32" s="68">
        <v>1</v>
      </c>
      <c r="C32" s="35" t="s">
        <v>166</v>
      </c>
      <c r="D32" s="69">
        <f>SUM(D33:D36)</f>
        <v>22</v>
      </c>
      <c r="E32" s="70"/>
      <c r="F32" s="71"/>
      <c r="G32" s="71">
        <f>SUM(G33:G36)</f>
        <v>21500</v>
      </c>
      <c r="H32" s="71">
        <f>SUM(H33:H36)</f>
        <v>258000</v>
      </c>
    </row>
    <row r="33" spans="1:8" ht="17.25" customHeight="1" x14ac:dyDescent="0.25">
      <c r="A33" s="54"/>
      <c r="B33" s="55"/>
      <c r="C33" s="56" t="s">
        <v>14</v>
      </c>
      <c r="D33" s="57">
        <v>1</v>
      </c>
      <c r="E33" s="58">
        <v>2</v>
      </c>
      <c r="F33" s="59">
        <v>2000</v>
      </c>
      <c r="G33" s="59">
        <f t="shared" ref="G33:G36" si="12">D33*F33</f>
        <v>2000</v>
      </c>
      <c r="H33" s="59">
        <f t="shared" ref="H33:H36" si="13">G33*12</f>
        <v>24000</v>
      </c>
    </row>
    <row r="34" spans="1:8" x14ac:dyDescent="0.25">
      <c r="A34" s="54"/>
      <c r="B34" s="55"/>
      <c r="C34" s="56" t="s">
        <v>15</v>
      </c>
      <c r="D34" s="57">
        <v>7</v>
      </c>
      <c r="E34" s="58">
        <v>1.1499999999999999</v>
      </c>
      <c r="F34" s="59">
        <v>1150</v>
      </c>
      <c r="G34" s="59">
        <f t="shared" si="12"/>
        <v>8050</v>
      </c>
      <c r="H34" s="59">
        <f t="shared" si="13"/>
        <v>96600</v>
      </c>
    </row>
    <row r="35" spans="1:8" x14ac:dyDescent="0.25">
      <c r="A35" s="54"/>
      <c r="B35" s="55"/>
      <c r="C35" s="56" t="s">
        <v>7</v>
      </c>
      <c r="D35" s="57">
        <v>11</v>
      </c>
      <c r="E35" s="58">
        <v>0.85</v>
      </c>
      <c r="F35" s="59">
        <v>850</v>
      </c>
      <c r="G35" s="59">
        <f t="shared" si="12"/>
        <v>9350</v>
      </c>
      <c r="H35" s="59">
        <f t="shared" si="13"/>
        <v>112200</v>
      </c>
    </row>
    <row r="36" spans="1:8" x14ac:dyDescent="0.25">
      <c r="A36" s="54"/>
      <c r="B36" s="55"/>
      <c r="C36" s="56" t="s">
        <v>8</v>
      </c>
      <c r="D36" s="57">
        <v>3</v>
      </c>
      <c r="E36" s="58">
        <v>0.7</v>
      </c>
      <c r="F36" s="59">
        <v>700</v>
      </c>
      <c r="G36" s="59">
        <f t="shared" si="12"/>
        <v>2100</v>
      </c>
      <c r="H36" s="59">
        <f t="shared" si="13"/>
        <v>25200</v>
      </c>
    </row>
    <row r="37" spans="1:8" s="18" customFormat="1" ht="75" x14ac:dyDescent="0.25">
      <c r="A37" s="67"/>
      <c r="B37" s="68">
        <v>2</v>
      </c>
      <c r="C37" s="35" t="s">
        <v>167</v>
      </c>
      <c r="D37" s="69">
        <f t="shared" ref="D37" si="14">SUM(D38:D41)</f>
        <v>16</v>
      </c>
      <c r="E37" s="70"/>
      <c r="F37" s="71"/>
      <c r="G37" s="71">
        <f t="shared" ref="G37:H37" si="15">SUM(G38:G41)</f>
        <v>15850</v>
      </c>
      <c r="H37" s="71">
        <f t="shared" si="15"/>
        <v>190200</v>
      </c>
    </row>
    <row r="38" spans="1:8" x14ac:dyDescent="0.25">
      <c r="A38" s="54"/>
      <c r="B38" s="55"/>
      <c r="C38" s="56" t="s">
        <v>14</v>
      </c>
      <c r="D38" s="57">
        <v>1</v>
      </c>
      <c r="E38" s="58">
        <v>2.2000000000000002</v>
      </c>
      <c r="F38" s="59">
        <v>2200</v>
      </c>
      <c r="G38" s="59">
        <f>D38*F38</f>
        <v>2200</v>
      </c>
      <c r="H38" s="59">
        <f t="shared" ref="H38:H41" si="16">G38*12</f>
        <v>26400</v>
      </c>
    </row>
    <row r="39" spans="1:8" x14ac:dyDescent="0.25">
      <c r="A39" s="54"/>
      <c r="B39" s="55"/>
      <c r="C39" s="56" t="s">
        <v>15</v>
      </c>
      <c r="D39" s="57">
        <v>5</v>
      </c>
      <c r="E39" s="58">
        <v>1.1499999999999999</v>
      </c>
      <c r="F39" s="59">
        <v>1150</v>
      </c>
      <c r="G39" s="59">
        <f t="shared" ref="G39:G41" si="17">D39*F39</f>
        <v>5750</v>
      </c>
      <c r="H39" s="59">
        <f t="shared" si="16"/>
        <v>69000</v>
      </c>
    </row>
    <row r="40" spans="1:8" x14ac:dyDescent="0.25">
      <c r="A40" s="54"/>
      <c r="B40" s="55"/>
      <c r="C40" s="56" t="s">
        <v>7</v>
      </c>
      <c r="D40" s="57">
        <v>6</v>
      </c>
      <c r="E40" s="58">
        <v>0.85</v>
      </c>
      <c r="F40" s="59">
        <v>850</v>
      </c>
      <c r="G40" s="59">
        <f t="shared" si="17"/>
        <v>5100</v>
      </c>
      <c r="H40" s="59">
        <f t="shared" si="16"/>
        <v>61200</v>
      </c>
    </row>
    <row r="41" spans="1:8" x14ac:dyDescent="0.25">
      <c r="A41" s="54"/>
      <c r="B41" s="55"/>
      <c r="C41" s="56" t="s">
        <v>8</v>
      </c>
      <c r="D41" s="57">
        <v>4</v>
      </c>
      <c r="E41" s="58">
        <v>0.7</v>
      </c>
      <c r="F41" s="59">
        <v>700</v>
      </c>
      <c r="G41" s="59">
        <f t="shared" si="17"/>
        <v>2800</v>
      </c>
      <c r="H41" s="59">
        <f t="shared" si="16"/>
        <v>33600</v>
      </c>
    </row>
    <row r="42" spans="1:8" s="17" customFormat="1" ht="54" x14ac:dyDescent="0.25">
      <c r="A42" s="60"/>
      <c r="B42" s="61" t="s">
        <v>122</v>
      </c>
      <c r="C42" s="31" t="s">
        <v>168</v>
      </c>
      <c r="D42" s="63">
        <f>D43+D44+D45+D49</f>
        <v>20</v>
      </c>
      <c r="E42" s="63"/>
      <c r="F42" s="63"/>
      <c r="G42" s="64">
        <f t="shared" ref="G42:H42" si="18">G43+G44+G45+G49</f>
        <v>27500</v>
      </c>
      <c r="H42" s="64">
        <f t="shared" si="18"/>
        <v>330000</v>
      </c>
    </row>
    <row r="43" spans="1:8" x14ac:dyDescent="0.25">
      <c r="A43" s="54"/>
      <c r="B43" s="55"/>
      <c r="C43" s="32" t="s">
        <v>18</v>
      </c>
      <c r="D43" s="57">
        <v>1</v>
      </c>
      <c r="E43" s="72">
        <v>3.6</v>
      </c>
      <c r="F43" s="65">
        <v>3600</v>
      </c>
      <c r="G43" s="65">
        <f>D43*F43</f>
        <v>3600</v>
      </c>
      <c r="H43" s="59">
        <f t="shared" ref="H43:H44" si="19">G43*12</f>
        <v>43200</v>
      </c>
    </row>
    <row r="44" spans="1:8" x14ac:dyDescent="0.25">
      <c r="A44" s="54"/>
      <c r="B44" s="55"/>
      <c r="C44" s="32" t="s">
        <v>16</v>
      </c>
      <c r="D44" s="57">
        <v>1</v>
      </c>
      <c r="E44" s="72">
        <v>2.5</v>
      </c>
      <c r="F44" s="59">
        <v>2500</v>
      </c>
      <c r="G44" s="65">
        <f>D44*F44</f>
        <v>2500</v>
      </c>
      <c r="H44" s="59">
        <f t="shared" si="19"/>
        <v>30000</v>
      </c>
    </row>
    <row r="45" spans="1:8" s="18" customFormat="1" x14ac:dyDescent="0.25">
      <c r="A45" s="67"/>
      <c r="B45" s="68">
        <v>1</v>
      </c>
      <c r="C45" s="33" t="s">
        <v>169</v>
      </c>
      <c r="D45" s="69">
        <f>SUM(D46:D48)</f>
        <v>8</v>
      </c>
      <c r="E45" s="73"/>
      <c r="F45" s="71"/>
      <c r="G45" s="74">
        <f>SUM(G46:G48)</f>
        <v>8550</v>
      </c>
      <c r="H45" s="74">
        <f>SUM(H46:H48)</f>
        <v>102600</v>
      </c>
    </row>
    <row r="46" spans="1:8" x14ac:dyDescent="0.25">
      <c r="A46" s="54"/>
      <c r="B46" s="55"/>
      <c r="C46" s="32" t="s">
        <v>14</v>
      </c>
      <c r="D46" s="57">
        <v>1</v>
      </c>
      <c r="E46" s="72">
        <v>2</v>
      </c>
      <c r="F46" s="59">
        <v>2000</v>
      </c>
      <c r="G46" s="65">
        <f>D46*F46</f>
        <v>2000</v>
      </c>
      <c r="H46" s="59">
        <f t="shared" ref="H46:H48" si="20">G46*12</f>
        <v>24000</v>
      </c>
    </row>
    <row r="47" spans="1:8" x14ac:dyDescent="0.25">
      <c r="A47" s="54"/>
      <c r="B47" s="55"/>
      <c r="C47" s="32" t="s">
        <v>15</v>
      </c>
      <c r="D47" s="57">
        <v>2</v>
      </c>
      <c r="E47" s="58">
        <v>1.1499999999999999</v>
      </c>
      <c r="F47" s="59">
        <v>1150</v>
      </c>
      <c r="G47" s="65">
        <f>D47*F47</f>
        <v>2300</v>
      </c>
      <c r="H47" s="59">
        <f t="shared" si="20"/>
        <v>27600</v>
      </c>
    </row>
    <row r="48" spans="1:8" x14ac:dyDescent="0.25">
      <c r="A48" s="54"/>
      <c r="B48" s="55"/>
      <c r="C48" s="56" t="s">
        <v>7</v>
      </c>
      <c r="D48" s="57">
        <v>5</v>
      </c>
      <c r="E48" s="58">
        <v>0.85</v>
      </c>
      <c r="F48" s="59">
        <v>850</v>
      </c>
      <c r="G48" s="65">
        <f>D48*F48</f>
        <v>4250</v>
      </c>
      <c r="H48" s="59">
        <f t="shared" si="20"/>
        <v>51000</v>
      </c>
    </row>
    <row r="49" spans="1:8" s="18" customFormat="1" ht="30" x14ac:dyDescent="0.25">
      <c r="A49" s="67"/>
      <c r="B49" s="68">
        <v>2</v>
      </c>
      <c r="C49" s="33" t="s">
        <v>170</v>
      </c>
      <c r="D49" s="69">
        <f>SUM(D50:D51)</f>
        <v>10</v>
      </c>
      <c r="E49" s="70"/>
      <c r="F49" s="71"/>
      <c r="G49" s="71">
        <f>SUM(G50:G51)</f>
        <v>12850</v>
      </c>
      <c r="H49" s="71">
        <f>SUM(H50:H51)</f>
        <v>154200</v>
      </c>
    </row>
    <row r="50" spans="1:8" x14ac:dyDescent="0.25">
      <c r="A50" s="54"/>
      <c r="B50" s="55"/>
      <c r="C50" s="32" t="s">
        <v>14</v>
      </c>
      <c r="D50" s="57">
        <v>1</v>
      </c>
      <c r="E50" s="58">
        <v>2.5</v>
      </c>
      <c r="F50" s="59">
        <v>2500</v>
      </c>
      <c r="G50" s="65">
        <f>D50*F50</f>
        <v>2500</v>
      </c>
      <c r="H50" s="59">
        <f t="shared" ref="H50:H51" si="21">G50*12</f>
        <v>30000</v>
      </c>
    </row>
    <row r="51" spans="1:8" x14ac:dyDescent="0.25">
      <c r="A51" s="54"/>
      <c r="B51" s="55"/>
      <c r="C51" s="32" t="s">
        <v>15</v>
      </c>
      <c r="D51" s="57">
        <v>9</v>
      </c>
      <c r="E51" s="58">
        <v>1.1499999999999999</v>
      </c>
      <c r="F51" s="59">
        <v>1150</v>
      </c>
      <c r="G51" s="65">
        <f>D51*F51</f>
        <v>10350</v>
      </c>
      <c r="H51" s="59">
        <f t="shared" si="21"/>
        <v>124200</v>
      </c>
    </row>
    <row r="52" spans="1:8" s="17" customFormat="1" ht="40.5" x14ac:dyDescent="0.25">
      <c r="A52" s="60"/>
      <c r="B52" s="61" t="s">
        <v>123</v>
      </c>
      <c r="C52" s="31" t="s">
        <v>171</v>
      </c>
      <c r="D52" s="75">
        <f>D53+D54+D55+D59+D63</f>
        <v>57</v>
      </c>
      <c r="E52" s="63"/>
      <c r="F52" s="63"/>
      <c r="G52" s="64">
        <f t="shared" ref="G52:H52" si="22">G53+G54+G55+G59+G63</f>
        <v>68400</v>
      </c>
      <c r="H52" s="64">
        <f t="shared" si="22"/>
        <v>820800</v>
      </c>
    </row>
    <row r="53" spans="1:8" x14ac:dyDescent="0.25">
      <c r="A53" s="54"/>
      <c r="B53" s="55"/>
      <c r="C53" s="32" t="s">
        <v>18</v>
      </c>
      <c r="D53" s="57">
        <v>1</v>
      </c>
      <c r="E53" s="72">
        <v>3.6</v>
      </c>
      <c r="F53" s="65">
        <v>3600</v>
      </c>
      <c r="G53" s="65">
        <f>D53*F53</f>
        <v>3600</v>
      </c>
      <c r="H53" s="59">
        <f t="shared" ref="H53:H54" si="23">G53*12</f>
        <v>43200</v>
      </c>
    </row>
    <row r="54" spans="1:8" x14ac:dyDescent="0.25">
      <c r="A54" s="54"/>
      <c r="B54" s="55"/>
      <c r="C54" s="32" t="s">
        <v>16</v>
      </c>
      <c r="D54" s="57">
        <v>1</v>
      </c>
      <c r="E54" s="72">
        <v>2.5</v>
      </c>
      <c r="F54" s="59">
        <v>2500</v>
      </c>
      <c r="G54" s="65">
        <f>D54*F54</f>
        <v>2500</v>
      </c>
      <c r="H54" s="59">
        <f t="shared" si="23"/>
        <v>30000</v>
      </c>
    </row>
    <row r="55" spans="1:8" s="18" customFormat="1" ht="30" x14ac:dyDescent="0.25">
      <c r="A55" s="67"/>
      <c r="B55" s="68">
        <v>1</v>
      </c>
      <c r="C55" s="34" t="s">
        <v>172</v>
      </c>
      <c r="D55" s="69">
        <f>SUM(D56:D58)</f>
        <v>10</v>
      </c>
      <c r="E55" s="76"/>
      <c r="F55" s="76"/>
      <c r="G55" s="71">
        <f t="shared" ref="G55" si="24">SUM(G56:G58)</f>
        <v>11050</v>
      </c>
      <c r="H55" s="71">
        <f>SUM(H56:H58)</f>
        <v>132600</v>
      </c>
    </row>
    <row r="56" spans="1:8" x14ac:dyDescent="0.25">
      <c r="A56" s="54"/>
      <c r="B56" s="55"/>
      <c r="C56" s="32" t="s">
        <v>14</v>
      </c>
      <c r="D56" s="57">
        <v>1</v>
      </c>
      <c r="E56" s="72">
        <v>2.2000000000000002</v>
      </c>
      <c r="F56" s="59">
        <v>2200</v>
      </c>
      <c r="G56" s="65">
        <f>D56*F56</f>
        <v>2200</v>
      </c>
      <c r="H56" s="59">
        <f t="shared" ref="H56:H58" si="25">G56*12</f>
        <v>26400</v>
      </c>
    </row>
    <row r="57" spans="1:8" x14ac:dyDescent="0.25">
      <c r="A57" s="54"/>
      <c r="B57" s="55"/>
      <c r="C57" s="32" t="s">
        <v>15</v>
      </c>
      <c r="D57" s="57">
        <v>4</v>
      </c>
      <c r="E57" s="58">
        <v>1.1499999999999999</v>
      </c>
      <c r="F57" s="59">
        <v>1150</v>
      </c>
      <c r="G57" s="65">
        <f>D57*F57</f>
        <v>4600</v>
      </c>
      <c r="H57" s="59">
        <f t="shared" si="25"/>
        <v>55200</v>
      </c>
    </row>
    <row r="58" spans="1:8" x14ac:dyDescent="0.25">
      <c r="A58" s="54"/>
      <c r="B58" s="55"/>
      <c r="C58" s="56" t="s">
        <v>7</v>
      </c>
      <c r="D58" s="57">
        <v>5</v>
      </c>
      <c r="E58" s="58">
        <v>0.85</v>
      </c>
      <c r="F58" s="59">
        <v>850</v>
      </c>
      <c r="G58" s="65">
        <f>D58*F58</f>
        <v>4250</v>
      </c>
      <c r="H58" s="59">
        <f t="shared" si="25"/>
        <v>51000</v>
      </c>
    </row>
    <row r="59" spans="1:8" s="18" customFormat="1" ht="30" x14ac:dyDescent="0.25">
      <c r="A59" s="67"/>
      <c r="B59" s="68">
        <v>2</v>
      </c>
      <c r="C59" s="34" t="s">
        <v>173</v>
      </c>
      <c r="D59" s="69">
        <f>SUM(D60:D62)</f>
        <v>36</v>
      </c>
      <c r="E59" s="69"/>
      <c r="F59" s="69"/>
      <c r="G59" s="71">
        <f t="shared" ref="G59" si="26">SUM(G60:G62)</f>
        <v>39750</v>
      </c>
      <c r="H59" s="71">
        <f>SUM(H60:H62)</f>
        <v>477000</v>
      </c>
    </row>
    <row r="60" spans="1:8" x14ac:dyDescent="0.25">
      <c r="A60" s="54"/>
      <c r="B60" s="55"/>
      <c r="C60" s="32" t="s">
        <v>14</v>
      </c>
      <c r="D60" s="57">
        <v>1</v>
      </c>
      <c r="E60" s="58">
        <v>2.5</v>
      </c>
      <c r="F60" s="59">
        <v>2500</v>
      </c>
      <c r="G60" s="65">
        <f>D60*F60</f>
        <v>2500</v>
      </c>
      <c r="H60" s="59">
        <f t="shared" ref="H60:H62" si="27">G60*12</f>
        <v>30000</v>
      </c>
    </row>
    <row r="61" spans="1:8" x14ac:dyDescent="0.25">
      <c r="A61" s="54"/>
      <c r="B61" s="55"/>
      <c r="C61" s="32" t="s">
        <v>15</v>
      </c>
      <c r="D61" s="57">
        <v>25</v>
      </c>
      <c r="E61" s="58">
        <v>1.1499999999999999</v>
      </c>
      <c r="F61" s="59">
        <v>1150</v>
      </c>
      <c r="G61" s="65">
        <f>D61*F61</f>
        <v>28750</v>
      </c>
      <c r="H61" s="59">
        <f t="shared" si="27"/>
        <v>345000</v>
      </c>
    </row>
    <row r="62" spans="1:8" x14ac:dyDescent="0.25">
      <c r="A62" s="54"/>
      <c r="B62" s="55"/>
      <c r="C62" s="56" t="s">
        <v>7</v>
      </c>
      <c r="D62" s="57">
        <v>10</v>
      </c>
      <c r="E62" s="58">
        <v>0.85</v>
      </c>
      <c r="F62" s="59">
        <v>850</v>
      </c>
      <c r="G62" s="65">
        <f>D62*F62</f>
        <v>8500</v>
      </c>
      <c r="H62" s="59">
        <f t="shared" si="27"/>
        <v>102000</v>
      </c>
    </row>
    <row r="63" spans="1:8" s="18" customFormat="1" ht="45" x14ac:dyDescent="0.25">
      <c r="A63" s="67"/>
      <c r="B63" s="68">
        <v>3</v>
      </c>
      <c r="C63" s="34" t="s">
        <v>244</v>
      </c>
      <c r="D63" s="69">
        <f>SUM(D64:D68)</f>
        <v>9</v>
      </c>
      <c r="E63" s="70"/>
      <c r="F63" s="71"/>
      <c r="G63" s="71">
        <f>SUM(G64:G68)</f>
        <v>11500</v>
      </c>
      <c r="H63" s="71">
        <f>SUM(H64:H68)</f>
        <v>138000</v>
      </c>
    </row>
    <row r="64" spans="1:8" x14ac:dyDescent="0.25">
      <c r="A64" s="54"/>
      <c r="B64" s="55"/>
      <c r="C64" s="32" t="s">
        <v>14</v>
      </c>
      <c r="D64" s="57">
        <v>1</v>
      </c>
      <c r="E64" s="58">
        <v>2.5</v>
      </c>
      <c r="F64" s="59">
        <v>2500</v>
      </c>
      <c r="G64" s="65">
        <f>D64*F64</f>
        <v>2500</v>
      </c>
      <c r="H64" s="59">
        <f t="shared" ref="H64:H68" si="28">G64*12</f>
        <v>30000</v>
      </c>
    </row>
    <row r="65" spans="1:8" x14ac:dyDescent="0.25">
      <c r="A65" s="54"/>
      <c r="B65" s="55"/>
      <c r="C65" s="32" t="s">
        <v>15</v>
      </c>
      <c r="D65" s="57">
        <v>1</v>
      </c>
      <c r="E65" s="58">
        <v>2</v>
      </c>
      <c r="F65" s="59">
        <v>2000</v>
      </c>
      <c r="G65" s="65">
        <f t="shared" ref="G65:G66" si="29">D65*F65</f>
        <v>2000</v>
      </c>
      <c r="H65" s="59">
        <f t="shared" si="28"/>
        <v>24000</v>
      </c>
    </row>
    <row r="66" spans="1:8" x14ac:dyDescent="0.25">
      <c r="A66" s="54"/>
      <c r="B66" s="55"/>
      <c r="C66" s="32" t="s">
        <v>15</v>
      </c>
      <c r="D66" s="57">
        <v>4</v>
      </c>
      <c r="E66" s="58">
        <v>1.1499999999999999</v>
      </c>
      <c r="F66" s="59">
        <v>1150</v>
      </c>
      <c r="G66" s="65">
        <f t="shared" si="29"/>
        <v>4600</v>
      </c>
      <c r="H66" s="59">
        <f t="shared" si="28"/>
        <v>55200</v>
      </c>
    </row>
    <row r="67" spans="1:8" x14ac:dyDescent="0.25">
      <c r="A67" s="54"/>
      <c r="B67" s="55"/>
      <c r="C67" s="56" t="s">
        <v>7</v>
      </c>
      <c r="D67" s="57">
        <v>2</v>
      </c>
      <c r="E67" s="58">
        <v>0.85</v>
      </c>
      <c r="F67" s="59">
        <v>850</v>
      </c>
      <c r="G67" s="65">
        <f>D67*F67</f>
        <v>1700</v>
      </c>
      <c r="H67" s="59">
        <f t="shared" si="28"/>
        <v>20400</v>
      </c>
    </row>
    <row r="68" spans="1:8" x14ac:dyDescent="0.25">
      <c r="A68" s="54"/>
      <c r="B68" s="55"/>
      <c r="C68" s="56" t="s">
        <v>8</v>
      </c>
      <c r="D68" s="57">
        <v>1</v>
      </c>
      <c r="E68" s="58">
        <v>0.7</v>
      </c>
      <c r="F68" s="59">
        <v>700</v>
      </c>
      <c r="G68" s="65">
        <f>D68*F68</f>
        <v>700</v>
      </c>
      <c r="H68" s="59">
        <f t="shared" si="28"/>
        <v>8400</v>
      </c>
    </row>
    <row r="69" spans="1:8" s="17" customFormat="1" ht="27" customHeight="1" x14ac:dyDescent="0.25">
      <c r="A69" s="60"/>
      <c r="B69" s="61" t="s">
        <v>124</v>
      </c>
      <c r="C69" s="62" t="s">
        <v>174</v>
      </c>
      <c r="D69" s="75">
        <f>D70+D71+D72+D76+D80</f>
        <v>30</v>
      </c>
      <c r="E69" s="66"/>
      <c r="F69" s="64"/>
      <c r="G69" s="64">
        <f>G70+G71+G72+G76+G80</f>
        <v>41150</v>
      </c>
      <c r="H69" s="64">
        <f>H70+H71+H72+H76+H80</f>
        <v>493800</v>
      </c>
    </row>
    <row r="70" spans="1:8" x14ac:dyDescent="0.25">
      <c r="A70" s="54"/>
      <c r="B70" s="55"/>
      <c r="C70" s="56" t="s">
        <v>165</v>
      </c>
      <c r="D70" s="57">
        <v>1</v>
      </c>
      <c r="E70" s="58">
        <v>3.6</v>
      </c>
      <c r="F70" s="65">
        <v>3600</v>
      </c>
      <c r="G70" s="65">
        <f>D70*F70</f>
        <v>3600</v>
      </c>
      <c r="H70" s="59">
        <f t="shared" ref="H70:H71" si="30">G70*12</f>
        <v>43200</v>
      </c>
    </row>
    <row r="71" spans="1:8" x14ac:dyDescent="0.25">
      <c r="A71" s="54"/>
      <c r="B71" s="55"/>
      <c r="C71" s="56" t="s">
        <v>16</v>
      </c>
      <c r="D71" s="57">
        <v>1</v>
      </c>
      <c r="E71" s="58">
        <v>2.5</v>
      </c>
      <c r="F71" s="59">
        <v>2500</v>
      </c>
      <c r="G71" s="59">
        <f>D71*F71</f>
        <v>2500</v>
      </c>
      <c r="H71" s="59">
        <f t="shared" si="30"/>
        <v>30000</v>
      </c>
    </row>
    <row r="72" spans="1:8" s="18" customFormat="1" ht="45" x14ac:dyDescent="0.25">
      <c r="A72" s="67"/>
      <c r="B72" s="68">
        <v>1</v>
      </c>
      <c r="C72" s="35" t="s">
        <v>175</v>
      </c>
      <c r="D72" s="69">
        <f>SUM(D73:D75)</f>
        <v>13</v>
      </c>
      <c r="E72" s="70"/>
      <c r="F72" s="71"/>
      <c r="G72" s="71">
        <f>SUM(G73:G75)</f>
        <v>15100</v>
      </c>
      <c r="H72" s="71">
        <f>SUM(H73:H75)</f>
        <v>181200</v>
      </c>
    </row>
    <row r="73" spans="1:8" x14ac:dyDescent="0.25">
      <c r="A73" s="54"/>
      <c r="B73" s="55"/>
      <c r="C73" s="56" t="s">
        <v>14</v>
      </c>
      <c r="D73" s="57">
        <v>1</v>
      </c>
      <c r="E73" s="58">
        <v>2.5</v>
      </c>
      <c r="F73" s="59">
        <v>2500</v>
      </c>
      <c r="G73" s="59">
        <f t="shared" ref="G73:G75" si="31">D73*F73</f>
        <v>2500</v>
      </c>
      <c r="H73" s="59">
        <f t="shared" ref="H73:H75" si="32">G73*12</f>
        <v>30000</v>
      </c>
    </row>
    <row r="74" spans="1:8" x14ac:dyDescent="0.25">
      <c r="A74" s="54"/>
      <c r="B74" s="55"/>
      <c r="C74" s="56" t="s">
        <v>15</v>
      </c>
      <c r="D74" s="57">
        <v>8</v>
      </c>
      <c r="E74" s="58">
        <v>1.1499999999999999</v>
      </c>
      <c r="F74" s="59">
        <v>1150</v>
      </c>
      <c r="G74" s="59">
        <f t="shared" si="31"/>
        <v>9200</v>
      </c>
      <c r="H74" s="59">
        <f t="shared" si="32"/>
        <v>110400</v>
      </c>
    </row>
    <row r="75" spans="1:8" x14ac:dyDescent="0.25">
      <c r="A75" s="54"/>
      <c r="B75" s="55"/>
      <c r="C75" s="56" t="s">
        <v>7</v>
      </c>
      <c r="D75" s="57">
        <v>4</v>
      </c>
      <c r="E75" s="58">
        <v>0.85</v>
      </c>
      <c r="F75" s="59">
        <v>850</v>
      </c>
      <c r="G75" s="59">
        <f t="shared" si="31"/>
        <v>3400</v>
      </c>
      <c r="H75" s="59">
        <f t="shared" si="32"/>
        <v>40800</v>
      </c>
    </row>
    <row r="76" spans="1:8" s="18" customFormat="1" ht="45" x14ac:dyDescent="0.25">
      <c r="A76" s="67"/>
      <c r="B76" s="68">
        <v>2</v>
      </c>
      <c r="C76" s="35" t="s">
        <v>176</v>
      </c>
      <c r="D76" s="69">
        <f>SUM(D77:D79)</f>
        <v>9</v>
      </c>
      <c r="E76" s="70"/>
      <c r="F76" s="71"/>
      <c r="G76" s="71">
        <f>SUM(G77:G79)</f>
        <v>11400</v>
      </c>
      <c r="H76" s="71">
        <f>SUM(H77:H79)</f>
        <v>136800</v>
      </c>
    </row>
    <row r="77" spans="1:8" x14ac:dyDescent="0.25">
      <c r="A77" s="54"/>
      <c r="B77" s="55"/>
      <c r="C77" s="56" t="s">
        <v>14</v>
      </c>
      <c r="D77" s="57">
        <v>1</v>
      </c>
      <c r="E77" s="58">
        <v>2.5</v>
      </c>
      <c r="F77" s="59">
        <v>2500</v>
      </c>
      <c r="G77" s="59">
        <f>D77*F77</f>
        <v>2500</v>
      </c>
      <c r="H77" s="59">
        <f t="shared" ref="H77:H79" si="33">G77*12</f>
        <v>30000</v>
      </c>
    </row>
    <row r="78" spans="1:8" ht="17.25" customHeight="1" x14ac:dyDescent="0.25">
      <c r="A78" s="54"/>
      <c r="B78" s="55"/>
      <c r="C78" s="56" t="s">
        <v>15</v>
      </c>
      <c r="D78" s="57">
        <v>7</v>
      </c>
      <c r="E78" s="58">
        <v>1.1499999999999999</v>
      </c>
      <c r="F78" s="59">
        <v>1150</v>
      </c>
      <c r="G78" s="59">
        <f>D78*F78</f>
        <v>8050</v>
      </c>
      <c r="H78" s="59">
        <f t="shared" si="33"/>
        <v>96600</v>
      </c>
    </row>
    <row r="79" spans="1:8" x14ac:dyDescent="0.25">
      <c r="A79" s="54"/>
      <c r="B79" s="55"/>
      <c r="C79" s="56" t="s">
        <v>7</v>
      </c>
      <c r="D79" s="57">
        <v>1</v>
      </c>
      <c r="E79" s="58">
        <v>0.85</v>
      </c>
      <c r="F79" s="59">
        <v>850</v>
      </c>
      <c r="G79" s="59">
        <f>D79*F79</f>
        <v>850</v>
      </c>
      <c r="H79" s="59">
        <f t="shared" si="33"/>
        <v>10200</v>
      </c>
    </row>
    <row r="80" spans="1:8" ht="30" x14ac:dyDescent="0.25">
      <c r="A80" s="54"/>
      <c r="B80" s="68">
        <v>3</v>
      </c>
      <c r="C80" s="35" t="s">
        <v>177</v>
      </c>
      <c r="D80" s="69">
        <f>SUM(D81:D82)</f>
        <v>6</v>
      </c>
      <c r="E80" s="69"/>
      <c r="F80" s="69"/>
      <c r="G80" s="71">
        <f>SUM(G81:G82)</f>
        <v>8550</v>
      </c>
      <c r="H80" s="71">
        <f>SUM(H81:H82)</f>
        <v>102600</v>
      </c>
    </row>
    <row r="81" spans="1:8" x14ac:dyDescent="0.25">
      <c r="A81" s="54"/>
      <c r="B81" s="55"/>
      <c r="C81" s="56" t="s">
        <v>178</v>
      </c>
      <c r="D81" s="57">
        <v>1</v>
      </c>
      <c r="E81" s="58">
        <v>2.8</v>
      </c>
      <c r="F81" s="59">
        <v>2800</v>
      </c>
      <c r="G81" s="59">
        <f t="shared" ref="G81:G82" si="34">D81*F81</f>
        <v>2800</v>
      </c>
      <c r="H81" s="59">
        <f t="shared" ref="H81:H82" si="35">G81*12</f>
        <v>33600</v>
      </c>
    </row>
    <row r="82" spans="1:8" x14ac:dyDescent="0.25">
      <c r="A82" s="54"/>
      <c r="B82" s="55"/>
      <c r="C82" s="56" t="s">
        <v>15</v>
      </c>
      <c r="D82" s="57">
        <v>5</v>
      </c>
      <c r="E82" s="58">
        <v>1.1499999999999999</v>
      </c>
      <c r="F82" s="59">
        <v>1150</v>
      </c>
      <c r="G82" s="59">
        <f t="shared" si="34"/>
        <v>5750</v>
      </c>
      <c r="H82" s="59">
        <f t="shared" si="35"/>
        <v>69000</v>
      </c>
    </row>
    <row r="83" spans="1:8" s="17" customFormat="1" x14ac:dyDescent="0.25">
      <c r="A83" s="60"/>
      <c r="B83" s="61" t="s">
        <v>125</v>
      </c>
      <c r="C83" s="62" t="s">
        <v>19</v>
      </c>
      <c r="D83" s="75">
        <f>D84+D85+D86+D91+D95+D99+D103</f>
        <v>49</v>
      </c>
      <c r="E83" s="63"/>
      <c r="F83" s="63"/>
      <c r="G83" s="64">
        <f t="shared" ref="G83:H83" si="36">G84+G85+G86+G91+G99+G103</f>
        <v>50350</v>
      </c>
      <c r="H83" s="64">
        <f t="shared" si="36"/>
        <v>604200</v>
      </c>
    </row>
    <row r="84" spans="1:8" x14ac:dyDescent="0.25">
      <c r="A84" s="54"/>
      <c r="B84" s="55"/>
      <c r="C84" s="56" t="s">
        <v>165</v>
      </c>
      <c r="D84" s="57">
        <v>1</v>
      </c>
      <c r="E84" s="58">
        <v>3.6</v>
      </c>
      <c r="F84" s="65">
        <v>3600</v>
      </c>
      <c r="G84" s="65">
        <f>D84*F84</f>
        <v>3600</v>
      </c>
      <c r="H84" s="59">
        <f t="shared" ref="H84:H85" si="37">G84*12</f>
        <v>43200</v>
      </c>
    </row>
    <row r="85" spans="1:8" x14ac:dyDescent="0.25">
      <c r="A85" s="54"/>
      <c r="B85" s="55"/>
      <c r="C85" s="56" t="s">
        <v>16</v>
      </c>
      <c r="D85" s="57">
        <v>1</v>
      </c>
      <c r="E85" s="58">
        <v>2.8</v>
      </c>
      <c r="F85" s="59">
        <v>2800</v>
      </c>
      <c r="G85" s="59">
        <f>D85*F85</f>
        <v>2800</v>
      </c>
      <c r="H85" s="59">
        <f t="shared" si="37"/>
        <v>33600</v>
      </c>
    </row>
    <row r="86" spans="1:8" s="18" customFormat="1" ht="30" x14ac:dyDescent="0.25">
      <c r="A86" s="67"/>
      <c r="B86" s="68">
        <v>1</v>
      </c>
      <c r="C86" s="35" t="s">
        <v>179</v>
      </c>
      <c r="D86" s="69">
        <f>SUM(D87:D90)</f>
        <v>15</v>
      </c>
      <c r="E86" s="70"/>
      <c r="F86" s="71"/>
      <c r="G86" s="71">
        <f>SUM(G87:G90)</f>
        <v>14800</v>
      </c>
      <c r="H86" s="71">
        <f>SUM(H87:H90)</f>
        <v>177600</v>
      </c>
    </row>
    <row r="87" spans="1:8" x14ac:dyDescent="0.25">
      <c r="A87" s="54"/>
      <c r="B87" s="55"/>
      <c r="C87" s="56" t="s">
        <v>178</v>
      </c>
      <c r="D87" s="57">
        <v>1</v>
      </c>
      <c r="E87" s="58">
        <v>2</v>
      </c>
      <c r="F87" s="59">
        <v>2000</v>
      </c>
      <c r="G87" s="59">
        <f>D87*F87</f>
        <v>2000</v>
      </c>
      <c r="H87" s="59">
        <f t="shared" ref="H87:H90" si="38">G87*12</f>
        <v>24000</v>
      </c>
    </row>
    <row r="88" spans="1:8" x14ac:dyDescent="0.25">
      <c r="A88" s="54"/>
      <c r="B88" s="55"/>
      <c r="C88" s="56" t="s">
        <v>15</v>
      </c>
      <c r="D88" s="57">
        <v>5</v>
      </c>
      <c r="E88" s="58">
        <v>1.1499999999999999</v>
      </c>
      <c r="F88" s="59">
        <v>1150</v>
      </c>
      <c r="G88" s="59">
        <f t="shared" ref="G88" si="39">D88*F88</f>
        <v>5750</v>
      </c>
      <c r="H88" s="59">
        <f t="shared" si="38"/>
        <v>69000</v>
      </c>
    </row>
    <row r="89" spans="1:8" x14ac:dyDescent="0.25">
      <c r="A89" s="54"/>
      <c r="B89" s="55"/>
      <c r="C89" s="56" t="s">
        <v>7</v>
      </c>
      <c r="D89" s="57">
        <v>5</v>
      </c>
      <c r="E89" s="58">
        <v>0.85</v>
      </c>
      <c r="F89" s="59">
        <v>850</v>
      </c>
      <c r="G89" s="59">
        <f>D89*F89</f>
        <v>4250</v>
      </c>
      <c r="H89" s="59">
        <f t="shared" si="38"/>
        <v>51000</v>
      </c>
    </row>
    <row r="90" spans="1:8" x14ac:dyDescent="0.25">
      <c r="A90" s="54"/>
      <c r="B90" s="55"/>
      <c r="C90" s="56" t="s">
        <v>8</v>
      </c>
      <c r="D90" s="57">
        <v>4</v>
      </c>
      <c r="E90" s="58">
        <v>0.7</v>
      </c>
      <c r="F90" s="59">
        <v>700</v>
      </c>
      <c r="G90" s="59">
        <f>D90*F90</f>
        <v>2800</v>
      </c>
      <c r="H90" s="59">
        <f t="shared" si="38"/>
        <v>33600</v>
      </c>
    </row>
    <row r="91" spans="1:8" s="18" customFormat="1" ht="30" x14ac:dyDescent="0.25">
      <c r="A91" s="67"/>
      <c r="B91" s="68">
        <v>2</v>
      </c>
      <c r="C91" s="35" t="s">
        <v>180</v>
      </c>
      <c r="D91" s="69">
        <f>SUM(D92:D94)</f>
        <v>7</v>
      </c>
      <c r="E91" s="70"/>
      <c r="F91" s="71"/>
      <c r="G91" s="71">
        <f>SUM(G92:G94)</f>
        <v>8500</v>
      </c>
      <c r="H91" s="71">
        <f>SUM(H92:H94)</f>
        <v>102000</v>
      </c>
    </row>
    <row r="92" spans="1:8" x14ac:dyDescent="0.25">
      <c r="A92" s="54"/>
      <c r="B92" s="55"/>
      <c r="C92" s="56" t="s">
        <v>14</v>
      </c>
      <c r="D92" s="57">
        <v>1</v>
      </c>
      <c r="E92" s="58">
        <v>2.2000000000000002</v>
      </c>
      <c r="F92" s="59">
        <v>2200</v>
      </c>
      <c r="G92" s="59">
        <f>D92*F92</f>
        <v>2200</v>
      </c>
      <c r="H92" s="59">
        <f t="shared" ref="H92:H94" si="40">G92*12</f>
        <v>26400</v>
      </c>
    </row>
    <row r="93" spans="1:8" x14ac:dyDescent="0.25">
      <c r="A93" s="54"/>
      <c r="B93" s="55"/>
      <c r="C93" s="56" t="s">
        <v>3</v>
      </c>
      <c r="D93" s="57">
        <v>4</v>
      </c>
      <c r="E93" s="58">
        <v>1.1499999999999999</v>
      </c>
      <c r="F93" s="59">
        <v>1150</v>
      </c>
      <c r="G93" s="59">
        <f>D93*F93</f>
        <v>4600</v>
      </c>
      <c r="H93" s="59">
        <f t="shared" si="40"/>
        <v>55200</v>
      </c>
    </row>
    <row r="94" spans="1:8" x14ac:dyDescent="0.25">
      <c r="A94" s="54"/>
      <c r="B94" s="55"/>
      <c r="C94" s="56" t="s">
        <v>7</v>
      </c>
      <c r="D94" s="57">
        <v>2</v>
      </c>
      <c r="E94" s="58">
        <v>0.85</v>
      </c>
      <c r="F94" s="59">
        <v>850</v>
      </c>
      <c r="G94" s="59">
        <f>D94*F94</f>
        <v>1700</v>
      </c>
      <c r="H94" s="59">
        <f t="shared" si="40"/>
        <v>20400</v>
      </c>
    </row>
    <row r="95" spans="1:8" s="18" customFormat="1" x14ac:dyDescent="0.25">
      <c r="A95" s="67"/>
      <c r="B95" s="68">
        <v>3</v>
      </c>
      <c r="C95" s="35" t="s">
        <v>181</v>
      </c>
      <c r="D95" s="69">
        <f>SUM(D96:D98)</f>
        <v>5</v>
      </c>
      <c r="E95" s="70"/>
      <c r="F95" s="71"/>
      <c r="G95" s="71">
        <f>SUM(G96:G98)</f>
        <v>5700</v>
      </c>
      <c r="H95" s="71">
        <f>SUM(H96:H98)</f>
        <v>68400</v>
      </c>
    </row>
    <row r="96" spans="1:8" x14ac:dyDescent="0.25">
      <c r="A96" s="54"/>
      <c r="B96" s="55"/>
      <c r="C96" s="56" t="s">
        <v>14</v>
      </c>
      <c r="D96" s="57">
        <v>1</v>
      </c>
      <c r="E96" s="58">
        <v>2</v>
      </c>
      <c r="F96" s="59">
        <v>2000</v>
      </c>
      <c r="G96" s="59">
        <f>D96*F96</f>
        <v>2000</v>
      </c>
      <c r="H96" s="59">
        <f t="shared" ref="H96:H98" si="41">G96*12</f>
        <v>24000</v>
      </c>
    </row>
    <row r="97" spans="1:8" x14ac:dyDescent="0.25">
      <c r="A97" s="54"/>
      <c r="B97" s="55"/>
      <c r="C97" s="56" t="s">
        <v>3</v>
      </c>
      <c r="D97" s="57">
        <v>1</v>
      </c>
      <c r="E97" s="58">
        <v>1.1499999999999999</v>
      </c>
      <c r="F97" s="59">
        <v>1150</v>
      </c>
      <c r="G97" s="59">
        <f>D97*F97</f>
        <v>1150</v>
      </c>
      <c r="H97" s="59">
        <f t="shared" si="41"/>
        <v>13800</v>
      </c>
    </row>
    <row r="98" spans="1:8" x14ac:dyDescent="0.25">
      <c r="A98" s="54"/>
      <c r="B98" s="55"/>
      <c r="C98" s="56" t="s">
        <v>7</v>
      </c>
      <c r="D98" s="57">
        <v>3</v>
      </c>
      <c r="E98" s="58">
        <v>0.85</v>
      </c>
      <c r="F98" s="59">
        <v>850</v>
      </c>
      <c r="G98" s="59">
        <f>D98*F98</f>
        <v>2550</v>
      </c>
      <c r="H98" s="59">
        <f t="shared" si="41"/>
        <v>30600</v>
      </c>
    </row>
    <row r="99" spans="1:8" s="18" customFormat="1" ht="30" x14ac:dyDescent="0.25">
      <c r="A99" s="67"/>
      <c r="B99" s="68">
        <v>4</v>
      </c>
      <c r="C99" s="35" t="s">
        <v>182</v>
      </c>
      <c r="D99" s="69">
        <f>SUM(D100:D102)</f>
        <v>9</v>
      </c>
      <c r="E99" s="69"/>
      <c r="F99" s="69"/>
      <c r="G99" s="71">
        <f>SUM(G100:G102)</f>
        <v>9100</v>
      </c>
      <c r="H99" s="71">
        <f>SUM(H100:H102)</f>
        <v>109200</v>
      </c>
    </row>
    <row r="100" spans="1:8" x14ac:dyDescent="0.25">
      <c r="A100" s="54"/>
      <c r="B100" s="55"/>
      <c r="C100" s="56" t="s">
        <v>178</v>
      </c>
      <c r="D100" s="57">
        <v>1</v>
      </c>
      <c r="E100" s="58">
        <v>2</v>
      </c>
      <c r="F100" s="59">
        <v>2000</v>
      </c>
      <c r="G100" s="59">
        <f>F100*D100</f>
        <v>2000</v>
      </c>
      <c r="H100" s="59">
        <f>G100*12</f>
        <v>24000</v>
      </c>
    </row>
    <row r="101" spans="1:8" x14ac:dyDescent="0.25">
      <c r="A101" s="54"/>
      <c r="B101" s="55"/>
      <c r="C101" s="56" t="s">
        <v>15</v>
      </c>
      <c r="D101" s="57">
        <v>1</v>
      </c>
      <c r="E101" s="58">
        <v>1.1499999999999999</v>
      </c>
      <c r="F101" s="59">
        <v>1150</v>
      </c>
      <c r="G101" s="59">
        <f t="shared" ref="G101:G102" si="42">F101*D101</f>
        <v>1150</v>
      </c>
      <c r="H101" s="59">
        <f t="shared" ref="H101:H102" si="43">G101*12</f>
        <v>13800</v>
      </c>
    </row>
    <row r="102" spans="1:8" x14ac:dyDescent="0.25">
      <c r="A102" s="54"/>
      <c r="B102" s="55"/>
      <c r="C102" s="56" t="s">
        <v>4</v>
      </c>
      <c r="D102" s="57">
        <v>7</v>
      </c>
      <c r="E102" s="58">
        <v>0.85</v>
      </c>
      <c r="F102" s="59">
        <v>850</v>
      </c>
      <c r="G102" s="59">
        <f t="shared" si="42"/>
        <v>5950</v>
      </c>
      <c r="H102" s="59">
        <f t="shared" si="43"/>
        <v>71400</v>
      </c>
    </row>
    <row r="103" spans="1:8" s="18" customFormat="1" ht="30" x14ac:dyDescent="0.25">
      <c r="A103" s="67"/>
      <c r="B103" s="68">
        <v>5</v>
      </c>
      <c r="C103" s="35" t="s">
        <v>183</v>
      </c>
      <c r="D103" s="69">
        <f>SUM(D104:D107)</f>
        <v>11</v>
      </c>
      <c r="E103" s="70"/>
      <c r="F103" s="71"/>
      <c r="G103" s="71">
        <f>SUM(G104:G107)</f>
        <v>11550</v>
      </c>
      <c r="H103" s="71">
        <f>SUM(H104:H107)</f>
        <v>138600</v>
      </c>
    </row>
    <row r="104" spans="1:8" x14ac:dyDescent="0.25">
      <c r="A104" s="54"/>
      <c r="B104" s="55"/>
      <c r="C104" s="56" t="s">
        <v>178</v>
      </c>
      <c r="D104" s="57">
        <v>1</v>
      </c>
      <c r="E104" s="58">
        <v>2</v>
      </c>
      <c r="F104" s="59">
        <v>2000</v>
      </c>
      <c r="G104" s="59">
        <f t="shared" ref="G104:G107" si="44">D104*F104</f>
        <v>2000</v>
      </c>
      <c r="H104" s="59">
        <f t="shared" ref="H104:H107" si="45">G104*12</f>
        <v>24000</v>
      </c>
    </row>
    <row r="105" spans="1:8" x14ac:dyDescent="0.25">
      <c r="A105" s="54"/>
      <c r="B105" s="55"/>
      <c r="C105" s="56" t="s">
        <v>15</v>
      </c>
      <c r="D105" s="57">
        <v>5</v>
      </c>
      <c r="E105" s="58">
        <v>1.1499999999999999</v>
      </c>
      <c r="F105" s="59">
        <v>1150</v>
      </c>
      <c r="G105" s="59">
        <f t="shared" si="44"/>
        <v>5750</v>
      </c>
      <c r="H105" s="59">
        <f t="shared" si="45"/>
        <v>69000</v>
      </c>
    </row>
    <row r="106" spans="1:8" x14ac:dyDescent="0.25">
      <c r="A106" s="54"/>
      <c r="B106" s="55"/>
      <c r="C106" s="56" t="s">
        <v>7</v>
      </c>
      <c r="D106" s="57">
        <v>2</v>
      </c>
      <c r="E106" s="58">
        <v>0.85</v>
      </c>
      <c r="F106" s="59">
        <v>850</v>
      </c>
      <c r="G106" s="59">
        <f t="shared" si="44"/>
        <v>1700</v>
      </c>
      <c r="H106" s="59">
        <f t="shared" si="45"/>
        <v>20400</v>
      </c>
    </row>
    <row r="107" spans="1:8" x14ac:dyDescent="0.25">
      <c r="A107" s="54"/>
      <c r="B107" s="55"/>
      <c r="C107" s="56" t="s">
        <v>8</v>
      </c>
      <c r="D107" s="57">
        <v>3</v>
      </c>
      <c r="E107" s="58">
        <v>0.7</v>
      </c>
      <c r="F107" s="59">
        <v>700</v>
      </c>
      <c r="G107" s="59">
        <f t="shared" si="44"/>
        <v>2100</v>
      </c>
      <c r="H107" s="59">
        <f t="shared" si="45"/>
        <v>25200</v>
      </c>
    </row>
    <row r="108" spans="1:8" s="17" customFormat="1" ht="30" x14ac:dyDescent="0.25">
      <c r="A108" s="60"/>
      <c r="B108" s="61" t="s">
        <v>126</v>
      </c>
      <c r="C108" s="62" t="s">
        <v>184</v>
      </c>
      <c r="D108" s="75">
        <f>D109+D110+D111+D118</f>
        <v>19</v>
      </c>
      <c r="E108" s="63"/>
      <c r="F108" s="63"/>
      <c r="G108" s="64">
        <f t="shared" ref="G108:H108" si="46">G109+G110+G111+G118</f>
        <v>33200</v>
      </c>
      <c r="H108" s="64">
        <f t="shared" si="46"/>
        <v>398400</v>
      </c>
    </row>
    <row r="109" spans="1:8" x14ac:dyDescent="0.25">
      <c r="A109" s="54"/>
      <c r="B109" s="55"/>
      <c r="C109" s="56" t="s">
        <v>165</v>
      </c>
      <c r="D109" s="57">
        <v>1</v>
      </c>
      <c r="E109" s="58">
        <v>4.4000000000000004</v>
      </c>
      <c r="F109" s="59">
        <v>4400</v>
      </c>
      <c r="G109" s="59">
        <f>D109*F109</f>
        <v>4400</v>
      </c>
      <c r="H109" s="59">
        <f t="shared" ref="H109:H110" si="47">G109*12</f>
        <v>52800</v>
      </c>
    </row>
    <row r="110" spans="1:8" x14ac:dyDescent="0.25">
      <c r="A110" s="54"/>
      <c r="B110" s="55"/>
      <c r="C110" s="56" t="s">
        <v>16</v>
      </c>
      <c r="D110" s="57">
        <v>1</v>
      </c>
      <c r="E110" s="58">
        <v>3.5</v>
      </c>
      <c r="F110" s="59">
        <v>3500</v>
      </c>
      <c r="G110" s="59">
        <f>D110*F110</f>
        <v>3500</v>
      </c>
      <c r="H110" s="59">
        <f t="shared" si="47"/>
        <v>42000</v>
      </c>
    </row>
    <row r="111" spans="1:8" ht="45" x14ac:dyDescent="0.25">
      <c r="A111" s="54"/>
      <c r="B111" s="68">
        <v>1</v>
      </c>
      <c r="C111" s="35" t="s">
        <v>185</v>
      </c>
      <c r="D111" s="69">
        <f>SUM(D112:D117)</f>
        <v>10</v>
      </c>
      <c r="E111" s="70"/>
      <c r="F111" s="71"/>
      <c r="G111" s="71">
        <f>SUM(G112:G117)</f>
        <v>15300</v>
      </c>
      <c r="H111" s="71">
        <f>SUM(H112:H117)</f>
        <v>183600</v>
      </c>
    </row>
    <row r="112" spans="1:8" x14ac:dyDescent="0.25">
      <c r="A112" s="54"/>
      <c r="B112" s="55"/>
      <c r="C112" s="56" t="s">
        <v>14</v>
      </c>
      <c r="D112" s="57">
        <v>1</v>
      </c>
      <c r="E112" s="58">
        <v>3.1</v>
      </c>
      <c r="F112" s="59">
        <v>3100</v>
      </c>
      <c r="G112" s="59">
        <f t="shared" ref="G112:G117" si="48">D112*F112</f>
        <v>3100</v>
      </c>
      <c r="H112" s="59">
        <f t="shared" ref="H112:H117" si="49">G112*12</f>
        <v>37200</v>
      </c>
    </row>
    <row r="113" spans="1:8" ht="17.25" customHeight="1" x14ac:dyDescent="0.25">
      <c r="A113" s="54"/>
      <c r="B113" s="55"/>
      <c r="C113" s="56" t="s">
        <v>15</v>
      </c>
      <c r="D113" s="57">
        <v>1</v>
      </c>
      <c r="E113" s="58">
        <v>2</v>
      </c>
      <c r="F113" s="59">
        <v>2000</v>
      </c>
      <c r="G113" s="59">
        <f t="shared" si="48"/>
        <v>2000</v>
      </c>
      <c r="H113" s="59">
        <f t="shared" si="49"/>
        <v>24000</v>
      </c>
    </row>
    <row r="114" spans="1:8" ht="17.25" customHeight="1" x14ac:dyDescent="0.25">
      <c r="A114" s="54"/>
      <c r="B114" s="55"/>
      <c r="C114" s="56" t="s">
        <v>15</v>
      </c>
      <c r="D114" s="57">
        <v>4</v>
      </c>
      <c r="E114" s="58">
        <v>1.5</v>
      </c>
      <c r="F114" s="59">
        <v>1500</v>
      </c>
      <c r="G114" s="59">
        <f t="shared" si="48"/>
        <v>6000</v>
      </c>
      <c r="H114" s="59">
        <f t="shared" si="49"/>
        <v>72000</v>
      </c>
    </row>
    <row r="115" spans="1:8" x14ac:dyDescent="0.25">
      <c r="A115" s="54"/>
      <c r="B115" s="55"/>
      <c r="C115" s="56" t="s">
        <v>15</v>
      </c>
      <c r="D115" s="57">
        <v>1</v>
      </c>
      <c r="E115" s="58">
        <v>1.3</v>
      </c>
      <c r="F115" s="59">
        <v>1300</v>
      </c>
      <c r="G115" s="59">
        <f t="shared" si="48"/>
        <v>1300</v>
      </c>
      <c r="H115" s="59">
        <f t="shared" si="49"/>
        <v>15600</v>
      </c>
    </row>
    <row r="116" spans="1:8" x14ac:dyDescent="0.25">
      <c r="A116" s="54"/>
      <c r="B116" s="55"/>
      <c r="C116" s="56" t="s">
        <v>7</v>
      </c>
      <c r="D116" s="57">
        <v>2</v>
      </c>
      <c r="E116" s="58">
        <v>1</v>
      </c>
      <c r="F116" s="59">
        <v>1000</v>
      </c>
      <c r="G116" s="59">
        <f t="shared" si="48"/>
        <v>2000</v>
      </c>
      <c r="H116" s="59">
        <f t="shared" si="49"/>
        <v>24000</v>
      </c>
    </row>
    <row r="117" spans="1:8" x14ac:dyDescent="0.25">
      <c r="A117" s="54"/>
      <c r="B117" s="55"/>
      <c r="C117" s="56" t="s">
        <v>8</v>
      </c>
      <c r="D117" s="57">
        <v>1</v>
      </c>
      <c r="E117" s="58">
        <v>0.9</v>
      </c>
      <c r="F117" s="59">
        <v>900</v>
      </c>
      <c r="G117" s="59">
        <f t="shared" si="48"/>
        <v>900</v>
      </c>
      <c r="H117" s="59">
        <f t="shared" si="49"/>
        <v>10800</v>
      </c>
    </row>
    <row r="118" spans="1:8" ht="30" x14ac:dyDescent="0.25">
      <c r="A118" s="54"/>
      <c r="B118" s="68">
        <v>2</v>
      </c>
      <c r="C118" s="35" t="s">
        <v>186</v>
      </c>
      <c r="D118" s="69">
        <f>SUM(D119:D124)</f>
        <v>7</v>
      </c>
      <c r="E118" s="70"/>
      <c r="F118" s="71"/>
      <c r="G118" s="71">
        <f>SUM(G119:G124)</f>
        <v>10000</v>
      </c>
      <c r="H118" s="71">
        <f>SUM(H119:H124)</f>
        <v>120000</v>
      </c>
    </row>
    <row r="119" spans="1:8" x14ac:dyDescent="0.25">
      <c r="A119" s="54"/>
      <c r="B119" s="55"/>
      <c r="C119" s="56" t="s">
        <v>14</v>
      </c>
      <c r="D119" s="57">
        <v>1</v>
      </c>
      <c r="E119" s="58">
        <v>3.1</v>
      </c>
      <c r="F119" s="59">
        <v>3100</v>
      </c>
      <c r="G119" s="59">
        <f t="shared" ref="G119:G124" si="50">D119*F119</f>
        <v>3100</v>
      </c>
      <c r="H119" s="59">
        <f t="shared" ref="H119:H124" si="51">G119*12</f>
        <v>37200</v>
      </c>
    </row>
    <row r="120" spans="1:8" x14ac:dyDescent="0.25">
      <c r="A120" s="54"/>
      <c r="B120" s="55"/>
      <c r="C120" s="56" t="s">
        <v>7</v>
      </c>
      <c r="D120" s="57">
        <v>1</v>
      </c>
      <c r="E120" s="58">
        <v>1.5</v>
      </c>
      <c r="F120" s="59">
        <v>1500</v>
      </c>
      <c r="G120" s="59">
        <f t="shared" si="50"/>
        <v>1500</v>
      </c>
      <c r="H120" s="59">
        <f t="shared" si="51"/>
        <v>18000</v>
      </c>
    </row>
    <row r="121" spans="1:8" x14ac:dyDescent="0.25">
      <c r="A121" s="54"/>
      <c r="B121" s="55"/>
      <c r="C121" s="56" t="s">
        <v>7</v>
      </c>
      <c r="D121" s="57">
        <v>1</v>
      </c>
      <c r="E121" s="58">
        <v>1.2</v>
      </c>
      <c r="F121" s="59">
        <v>1200</v>
      </c>
      <c r="G121" s="59">
        <f t="shared" si="50"/>
        <v>1200</v>
      </c>
      <c r="H121" s="59">
        <f t="shared" si="51"/>
        <v>14400</v>
      </c>
    </row>
    <row r="122" spans="1:8" x14ac:dyDescent="0.25">
      <c r="A122" s="54"/>
      <c r="B122" s="55"/>
      <c r="C122" s="56" t="s">
        <v>8</v>
      </c>
      <c r="D122" s="57">
        <v>2</v>
      </c>
      <c r="E122" s="58">
        <v>1.2</v>
      </c>
      <c r="F122" s="59">
        <v>1200</v>
      </c>
      <c r="G122" s="59">
        <f t="shared" si="50"/>
        <v>2400</v>
      </c>
      <c r="H122" s="59">
        <f t="shared" si="51"/>
        <v>28800</v>
      </c>
    </row>
    <row r="123" spans="1:8" x14ac:dyDescent="0.25">
      <c r="A123" s="54"/>
      <c r="B123" s="55"/>
      <c r="C123" s="56" t="s">
        <v>8</v>
      </c>
      <c r="D123" s="57">
        <v>1</v>
      </c>
      <c r="E123" s="58">
        <v>1</v>
      </c>
      <c r="F123" s="59">
        <v>1000</v>
      </c>
      <c r="G123" s="59">
        <f t="shared" si="50"/>
        <v>1000</v>
      </c>
      <c r="H123" s="59">
        <f t="shared" si="51"/>
        <v>12000</v>
      </c>
    </row>
    <row r="124" spans="1:8" x14ac:dyDescent="0.25">
      <c r="A124" s="54"/>
      <c r="B124" s="55"/>
      <c r="C124" s="56" t="s">
        <v>8</v>
      </c>
      <c r="D124" s="57">
        <v>1</v>
      </c>
      <c r="E124" s="58">
        <v>0.8</v>
      </c>
      <c r="F124" s="59">
        <v>800</v>
      </c>
      <c r="G124" s="59">
        <f t="shared" si="50"/>
        <v>800</v>
      </c>
      <c r="H124" s="59">
        <f t="shared" si="51"/>
        <v>9600</v>
      </c>
    </row>
    <row r="125" spans="1:8" s="18" customFormat="1" x14ac:dyDescent="0.25">
      <c r="A125" s="67"/>
      <c r="B125" s="63"/>
      <c r="C125" s="62" t="s">
        <v>20</v>
      </c>
      <c r="D125" s="75">
        <f>D4+D5+D6+D7+D8+D12+D18+D29+D42+D52+D69+D83+D108</f>
        <v>274</v>
      </c>
      <c r="E125" s="63"/>
      <c r="F125" s="63"/>
      <c r="G125" s="64">
        <f t="shared" ref="G125:H125" si="52">G4+G5+G6+G7+G8+G12+G18+G29+G42+G52+G69+G83+G108</f>
        <v>358800</v>
      </c>
      <c r="H125" s="64">
        <f t="shared" si="52"/>
        <v>4305600</v>
      </c>
    </row>
    <row r="126" spans="1:8" x14ac:dyDescent="0.25">
      <c r="A126" s="54"/>
      <c r="B126" s="55"/>
      <c r="C126" s="77"/>
      <c r="D126" s="78"/>
      <c r="E126" s="79"/>
      <c r="F126" s="80"/>
      <c r="G126" s="80"/>
      <c r="H126" s="81"/>
    </row>
    <row r="127" spans="1:8" x14ac:dyDescent="0.25">
      <c r="A127" s="54"/>
      <c r="B127" s="55"/>
      <c r="C127" s="77"/>
      <c r="D127" s="78"/>
      <c r="E127" s="79"/>
      <c r="F127" s="80"/>
      <c r="G127" s="80"/>
      <c r="H127" s="81"/>
    </row>
    <row r="128" spans="1:8" ht="29.25" customHeight="1" x14ac:dyDescent="0.25">
      <c r="A128" s="54"/>
      <c r="B128" s="55"/>
      <c r="C128" s="277" t="s">
        <v>187</v>
      </c>
      <c r="D128" s="277"/>
      <c r="E128" s="277"/>
      <c r="F128" s="277"/>
      <c r="G128" s="277"/>
      <c r="H128" s="277"/>
    </row>
    <row r="129" spans="1:8" s="16" customFormat="1" ht="75" x14ac:dyDescent="0.25">
      <c r="A129" s="50"/>
      <c r="B129" s="51" t="s">
        <v>117</v>
      </c>
      <c r="C129" s="52" t="s">
        <v>111</v>
      </c>
      <c r="D129" s="41" t="s">
        <v>0</v>
      </c>
      <c r="E129" s="53" t="s">
        <v>112</v>
      </c>
      <c r="F129" s="41" t="s">
        <v>113</v>
      </c>
      <c r="G129" s="41" t="s">
        <v>114</v>
      </c>
      <c r="H129" s="41" t="s">
        <v>115</v>
      </c>
    </row>
    <row r="130" spans="1:8" s="29" customFormat="1" ht="30" x14ac:dyDescent="0.25">
      <c r="A130" s="82"/>
      <c r="B130" s="83" t="s">
        <v>118</v>
      </c>
      <c r="C130" s="84" t="s">
        <v>105</v>
      </c>
      <c r="D130" s="83">
        <f>SUM(D131:D134)</f>
        <v>8</v>
      </c>
      <c r="E130" s="83"/>
      <c r="F130" s="85"/>
      <c r="G130" s="86">
        <f>SUM(G131:G134)</f>
        <v>9150</v>
      </c>
      <c r="H130" s="86">
        <f>SUM(H131:H134)</f>
        <v>109800</v>
      </c>
    </row>
    <row r="131" spans="1:8" s="29" customFormat="1" x14ac:dyDescent="0.25">
      <c r="A131" s="82"/>
      <c r="B131" s="82"/>
      <c r="C131" s="87" t="s">
        <v>1</v>
      </c>
      <c r="D131" s="51">
        <v>1</v>
      </c>
      <c r="E131" s="58">
        <v>1.8</v>
      </c>
      <c r="F131" s="88">
        <v>1800</v>
      </c>
      <c r="G131" s="88">
        <f>D131*F131</f>
        <v>1800</v>
      </c>
      <c r="H131" s="88">
        <f>G131*12</f>
        <v>21600</v>
      </c>
    </row>
    <row r="132" spans="1:8" s="29" customFormat="1" x14ac:dyDescent="0.25">
      <c r="A132" s="82"/>
      <c r="B132" s="82"/>
      <c r="C132" s="87" t="s">
        <v>2</v>
      </c>
      <c r="D132" s="51">
        <v>3</v>
      </c>
      <c r="E132" s="89">
        <v>1.3</v>
      </c>
      <c r="F132" s="88">
        <v>1300</v>
      </c>
      <c r="G132" s="88">
        <f>D132*F132</f>
        <v>3900</v>
      </c>
      <c r="H132" s="88">
        <f t="shared" ref="H132:H134" si="53">G132*12</f>
        <v>46800</v>
      </c>
    </row>
    <row r="133" spans="1:8" s="29" customFormat="1" x14ac:dyDescent="0.25">
      <c r="A133" s="82"/>
      <c r="B133" s="82"/>
      <c r="C133" s="90" t="s">
        <v>11</v>
      </c>
      <c r="D133" s="51">
        <v>3</v>
      </c>
      <c r="E133" s="89">
        <v>1</v>
      </c>
      <c r="F133" s="88">
        <v>1000</v>
      </c>
      <c r="G133" s="88">
        <f>D133*F133</f>
        <v>3000</v>
      </c>
      <c r="H133" s="88">
        <f t="shared" si="53"/>
        <v>36000</v>
      </c>
    </row>
    <row r="134" spans="1:8" s="29" customFormat="1" x14ac:dyDescent="0.25">
      <c r="A134" s="82"/>
      <c r="B134" s="82"/>
      <c r="C134" s="90" t="s">
        <v>5</v>
      </c>
      <c r="D134" s="51">
        <v>1</v>
      </c>
      <c r="E134" s="89">
        <v>0.45</v>
      </c>
      <c r="F134" s="88">
        <v>450</v>
      </c>
      <c r="G134" s="88">
        <f>D134*F134</f>
        <v>450</v>
      </c>
      <c r="H134" s="88">
        <f t="shared" si="53"/>
        <v>5400</v>
      </c>
    </row>
    <row r="135" spans="1:8" s="22" customFormat="1" ht="19.5" customHeight="1" x14ac:dyDescent="0.25">
      <c r="A135" s="91"/>
      <c r="B135" s="83" t="s">
        <v>119</v>
      </c>
      <c r="C135" s="92" t="s">
        <v>106</v>
      </c>
      <c r="D135" s="83">
        <f>SUM(D136:D139)</f>
        <v>29</v>
      </c>
      <c r="E135" s="83"/>
      <c r="F135" s="86"/>
      <c r="G135" s="86">
        <f>SUM(G136:G139)</f>
        <v>17100</v>
      </c>
      <c r="H135" s="86">
        <f>SUM(H136:H139)</f>
        <v>205200</v>
      </c>
    </row>
    <row r="136" spans="1:8" s="23" customFormat="1" x14ac:dyDescent="0.25">
      <c r="A136" s="87"/>
      <c r="B136" s="93"/>
      <c r="C136" s="87" t="s">
        <v>10</v>
      </c>
      <c r="D136" s="94">
        <v>0</v>
      </c>
      <c r="E136" s="95">
        <v>0.8</v>
      </c>
      <c r="F136" s="88">
        <v>800</v>
      </c>
      <c r="G136" s="88">
        <f t="shared" ref="G136:G139" si="54">D136*F136</f>
        <v>0</v>
      </c>
      <c r="H136" s="88">
        <f t="shared" ref="H136:H139" si="55">G136*12</f>
        <v>0</v>
      </c>
    </row>
    <row r="137" spans="1:8" s="23" customFormat="1" x14ac:dyDescent="0.25">
      <c r="A137" s="87"/>
      <c r="B137" s="93"/>
      <c r="C137" s="87" t="s">
        <v>3</v>
      </c>
      <c r="D137" s="94">
        <v>5</v>
      </c>
      <c r="E137" s="95">
        <v>0.7</v>
      </c>
      <c r="F137" s="88">
        <v>700</v>
      </c>
      <c r="G137" s="88">
        <f t="shared" si="54"/>
        <v>3500</v>
      </c>
      <c r="H137" s="88">
        <f t="shared" si="55"/>
        <v>42000</v>
      </c>
    </row>
    <row r="138" spans="1:8" s="24" customFormat="1" x14ac:dyDescent="0.25">
      <c r="A138" s="96"/>
      <c r="B138" s="97"/>
      <c r="C138" s="96" t="s">
        <v>4</v>
      </c>
      <c r="D138" s="94">
        <v>16</v>
      </c>
      <c r="E138" s="95">
        <v>0.6</v>
      </c>
      <c r="F138" s="88">
        <v>600</v>
      </c>
      <c r="G138" s="88">
        <f t="shared" si="54"/>
        <v>9600</v>
      </c>
      <c r="H138" s="88">
        <f t="shared" si="55"/>
        <v>115200</v>
      </c>
    </row>
    <row r="139" spans="1:8" s="23" customFormat="1" x14ac:dyDescent="0.25">
      <c r="A139" s="87"/>
      <c r="B139" s="93"/>
      <c r="C139" s="87" t="s">
        <v>5</v>
      </c>
      <c r="D139" s="94">
        <v>8</v>
      </c>
      <c r="E139" s="95">
        <v>0.5</v>
      </c>
      <c r="F139" s="88">
        <v>500</v>
      </c>
      <c r="G139" s="88">
        <f t="shared" si="54"/>
        <v>4000</v>
      </c>
      <c r="H139" s="88">
        <f t="shared" si="55"/>
        <v>48000</v>
      </c>
    </row>
    <row r="140" spans="1:8" s="22" customFormat="1" ht="22.5" customHeight="1" x14ac:dyDescent="0.25">
      <c r="A140" s="91"/>
      <c r="B140" s="83" t="s">
        <v>120</v>
      </c>
      <c r="C140" s="92" t="s">
        <v>130</v>
      </c>
      <c r="D140" s="83">
        <f>SUM(D141:D144)</f>
        <v>29</v>
      </c>
      <c r="E140" s="83"/>
      <c r="F140" s="86"/>
      <c r="G140" s="86">
        <f>SUM(G141:G144)</f>
        <v>17100</v>
      </c>
      <c r="H140" s="86">
        <f>SUM(H141:H144)</f>
        <v>205200</v>
      </c>
    </row>
    <row r="141" spans="1:8" s="24" customFormat="1" x14ac:dyDescent="0.25">
      <c r="A141" s="96"/>
      <c r="B141" s="97"/>
      <c r="C141" s="96" t="s">
        <v>10</v>
      </c>
      <c r="D141" s="94">
        <v>0</v>
      </c>
      <c r="E141" s="95">
        <v>0.8</v>
      </c>
      <c r="F141" s="88">
        <v>800</v>
      </c>
      <c r="G141" s="88">
        <f t="shared" ref="G141:G144" si="56">D141*F141</f>
        <v>0</v>
      </c>
      <c r="H141" s="88">
        <f t="shared" ref="H141:H144" si="57">G141*12</f>
        <v>0</v>
      </c>
    </row>
    <row r="142" spans="1:8" s="24" customFormat="1" x14ac:dyDescent="0.25">
      <c r="A142" s="96"/>
      <c r="B142" s="97"/>
      <c r="C142" s="96" t="s">
        <v>3</v>
      </c>
      <c r="D142" s="94">
        <v>5</v>
      </c>
      <c r="E142" s="95">
        <v>0.7</v>
      </c>
      <c r="F142" s="88">
        <v>700</v>
      </c>
      <c r="G142" s="88">
        <f t="shared" si="56"/>
        <v>3500</v>
      </c>
      <c r="H142" s="88">
        <f t="shared" si="57"/>
        <v>42000</v>
      </c>
    </row>
    <row r="143" spans="1:8" s="24" customFormat="1" x14ac:dyDescent="0.25">
      <c r="A143" s="96"/>
      <c r="B143" s="97"/>
      <c r="C143" s="96" t="s">
        <v>4</v>
      </c>
      <c r="D143" s="94">
        <v>16</v>
      </c>
      <c r="E143" s="95">
        <v>0.6</v>
      </c>
      <c r="F143" s="88">
        <v>600</v>
      </c>
      <c r="G143" s="88">
        <f t="shared" si="56"/>
        <v>9600</v>
      </c>
      <c r="H143" s="88">
        <f t="shared" si="57"/>
        <v>115200</v>
      </c>
    </row>
    <row r="144" spans="1:8" s="24" customFormat="1" x14ac:dyDescent="0.25">
      <c r="A144" s="96"/>
      <c r="B144" s="97"/>
      <c r="C144" s="96" t="s">
        <v>5</v>
      </c>
      <c r="D144" s="94">
        <v>8</v>
      </c>
      <c r="E144" s="95">
        <v>0.5</v>
      </c>
      <c r="F144" s="88">
        <v>500</v>
      </c>
      <c r="G144" s="88">
        <f t="shared" si="56"/>
        <v>4000</v>
      </c>
      <c r="H144" s="88">
        <f t="shared" si="57"/>
        <v>48000</v>
      </c>
    </row>
    <row r="145" spans="1:8" s="22" customFormat="1" ht="17.25" customHeight="1" x14ac:dyDescent="0.25">
      <c r="A145" s="91"/>
      <c r="B145" s="83" t="s">
        <v>121</v>
      </c>
      <c r="C145" s="92" t="s">
        <v>129</v>
      </c>
      <c r="D145" s="83">
        <f>SUM(D146:D149)</f>
        <v>36</v>
      </c>
      <c r="E145" s="83"/>
      <c r="F145" s="86"/>
      <c r="G145" s="86">
        <f>SUM(G146:G149)</f>
        <v>21200</v>
      </c>
      <c r="H145" s="86">
        <f>SUM(H146:H149)</f>
        <v>254400</v>
      </c>
    </row>
    <row r="146" spans="1:8" s="24" customFormat="1" x14ac:dyDescent="0.25">
      <c r="A146" s="96"/>
      <c r="B146" s="97"/>
      <c r="C146" s="96" t="s">
        <v>10</v>
      </c>
      <c r="D146" s="94">
        <v>0</v>
      </c>
      <c r="E146" s="95">
        <v>0.8</v>
      </c>
      <c r="F146" s="88">
        <v>800</v>
      </c>
      <c r="G146" s="88">
        <f t="shared" ref="G146:G149" si="58">D146*F146</f>
        <v>0</v>
      </c>
      <c r="H146" s="88">
        <f t="shared" ref="H146:H149" si="59">G146*12</f>
        <v>0</v>
      </c>
    </row>
    <row r="147" spans="1:8" s="24" customFormat="1" x14ac:dyDescent="0.25">
      <c r="A147" s="96"/>
      <c r="B147" s="97"/>
      <c r="C147" s="96" t="s">
        <v>3</v>
      </c>
      <c r="D147" s="94">
        <v>7</v>
      </c>
      <c r="E147" s="95">
        <v>0.7</v>
      </c>
      <c r="F147" s="88">
        <v>700</v>
      </c>
      <c r="G147" s="88">
        <f t="shared" si="58"/>
        <v>4900</v>
      </c>
      <c r="H147" s="88">
        <f t="shared" si="59"/>
        <v>58800</v>
      </c>
    </row>
    <row r="148" spans="1:8" s="24" customFormat="1" x14ac:dyDescent="0.25">
      <c r="A148" s="96"/>
      <c r="B148" s="97"/>
      <c r="C148" s="96" t="s">
        <v>4</v>
      </c>
      <c r="D148" s="94">
        <v>18</v>
      </c>
      <c r="E148" s="95">
        <v>0.6</v>
      </c>
      <c r="F148" s="88">
        <v>600</v>
      </c>
      <c r="G148" s="88">
        <f t="shared" si="58"/>
        <v>10800</v>
      </c>
      <c r="H148" s="88">
        <f t="shared" si="59"/>
        <v>129600</v>
      </c>
    </row>
    <row r="149" spans="1:8" s="24" customFormat="1" x14ac:dyDescent="0.25">
      <c r="A149" s="96"/>
      <c r="B149" s="97"/>
      <c r="C149" s="96" t="s">
        <v>5</v>
      </c>
      <c r="D149" s="94">
        <v>11</v>
      </c>
      <c r="E149" s="95">
        <v>0.5</v>
      </c>
      <c r="F149" s="88">
        <v>500</v>
      </c>
      <c r="G149" s="88">
        <f t="shared" si="58"/>
        <v>5500</v>
      </c>
      <c r="H149" s="88">
        <f t="shared" si="59"/>
        <v>66000</v>
      </c>
    </row>
    <row r="150" spans="1:8" s="22" customFormat="1" x14ac:dyDescent="0.25">
      <c r="A150" s="91"/>
      <c r="B150" s="83" t="s">
        <v>122</v>
      </c>
      <c r="C150" s="92" t="s">
        <v>131</v>
      </c>
      <c r="D150" s="83">
        <f>SUM(D151:D154)</f>
        <v>26</v>
      </c>
      <c r="E150" s="83"/>
      <c r="F150" s="98"/>
      <c r="G150" s="98">
        <f>SUM(G151:G154)</f>
        <v>15300</v>
      </c>
      <c r="H150" s="98">
        <f>SUM(H151:H154)</f>
        <v>183600</v>
      </c>
    </row>
    <row r="151" spans="1:8" s="24" customFormat="1" x14ac:dyDescent="0.25">
      <c r="A151" s="96"/>
      <c r="B151" s="97"/>
      <c r="C151" s="96" t="s">
        <v>10</v>
      </c>
      <c r="D151" s="94">
        <v>0</v>
      </c>
      <c r="E151" s="95">
        <v>0.8</v>
      </c>
      <c r="F151" s="88">
        <v>800</v>
      </c>
      <c r="G151" s="88">
        <f t="shared" ref="G151:G154" si="60">D151*F151</f>
        <v>0</v>
      </c>
      <c r="H151" s="88">
        <f t="shared" ref="H151:H154" si="61">G151*12</f>
        <v>0</v>
      </c>
    </row>
    <row r="152" spans="1:8" s="24" customFormat="1" x14ac:dyDescent="0.25">
      <c r="A152" s="96"/>
      <c r="B152" s="97"/>
      <c r="C152" s="96" t="s">
        <v>3</v>
      </c>
      <c r="D152" s="94">
        <v>5</v>
      </c>
      <c r="E152" s="95">
        <v>0.7</v>
      </c>
      <c r="F152" s="88">
        <v>700</v>
      </c>
      <c r="G152" s="88">
        <f t="shared" si="60"/>
        <v>3500</v>
      </c>
      <c r="H152" s="88">
        <f t="shared" si="61"/>
        <v>42000</v>
      </c>
    </row>
    <row r="153" spans="1:8" s="24" customFormat="1" x14ac:dyDescent="0.25">
      <c r="A153" s="96"/>
      <c r="B153" s="97"/>
      <c r="C153" s="96" t="s">
        <v>7</v>
      </c>
      <c r="D153" s="94">
        <v>13</v>
      </c>
      <c r="E153" s="95">
        <v>0.6</v>
      </c>
      <c r="F153" s="88">
        <v>600</v>
      </c>
      <c r="G153" s="88">
        <f t="shared" si="60"/>
        <v>7800</v>
      </c>
      <c r="H153" s="88">
        <f t="shared" si="61"/>
        <v>93600</v>
      </c>
    </row>
    <row r="154" spans="1:8" s="24" customFormat="1" x14ac:dyDescent="0.25">
      <c r="A154" s="96"/>
      <c r="B154" s="97"/>
      <c r="C154" s="96" t="s">
        <v>5</v>
      </c>
      <c r="D154" s="94">
        <v>8</v>
      </c>
      <c r="E154" s="95">
        <v>0.5</v>
      </c>
      <c r="F154" s="88">
        <v>500</v>
      </c>
      <c r="G154" s="88">
        <f t="shared" si="60"/>
        <v>4000</v>
      </c>
      <c r="H154" s="88">
        <f t="shared" si="61"/>
        <v>48000</v>
      </c>
    </row>
    <row r="155" spans="1:8" s="22" customFormat="1" ht="30" x14ac:dyDescent="0.25">
      <c r="A155" s="91"/>
      <c r="B155" s="83" t="s">
        <v>123</v>
      </c>
      <c r="C155" s="92" t="s">
        <v>132</v>
      </c>
      <c r="D155" s="83">
        <f>SUM(D156:D159)</f>
        <v>18</v>
      </c>
      <c r="E155" s="83"/>
      <c r="F155" s="98"/>
      <c r="G155" s="98">
        <f>SUM(G156:G159)</f>
        <v>10600</v>
      </c>
      <c r="H155" s="98">
        <f>SUM(H156:H159)</f>
        <v>127200</v>
      </c>
    </row>
    <row r="156" spans="1:8" s="24" customFormat="1" x14ac:dyDescent="0.25">
      <c r="A156" s="96"/>
      <c r="B156" s="97"/>
      <c r="C156" s="96" t="s">
        <v>10</v>
      </c>
      <c r="D156" s="94">
        <v>0</v>
      </c>
      <c r="E156" s="95">
        <v>0.8</v>
      </c>
      <c r="F156" s="88">
        <v>800</v>
      </c>
      <c r="G156" s="88">
        <f t="shared" ref="G156:G159" si="62">D156*F156</f>
        <v>0</v>
      </c>
      <c r="H156" s="88">
        <f t="shared" ref="H156:H159" si="63">G156*12</f>
        <v>0</v>
      </c>
    </row>
    <row r="157" spans="1:8" s="24" customFormat="1" x14ac:dyDescent="0.25">
      <c r="A157" s="96"/>
      <c r="B157" s="97"/>
      <c r="C157" s="96" t="s">
        <v>3</v>
      </c>
      <c r="D157" s="94">
        <v>3</v>
      </c>
      <c r="E157" s="95">
        <v>0.7</v>
      </c>
      <c r="F157" s="88">
        <v>700</v>
      </c>
      <c r="G157" s="88">
        <f t="shared" si="62"/>
        <v>2100</v>
      </c>
      <c r="H157" s="88">
        <f t="shared" si="63"/>
        <v>25200</v>
      </c>
    </row>
    <row r="158" spans="1:8" s="24" customFormat="1" x14ac:dyDescent="0.25">
      <c r="A158" s="96"/>
      <c r="B158" s="97"/>
      <c r="C158" s="96" t="s">
        <v>4</v>
      </c>
      <c r="D158" s="94">
        <v>10</v>
      </c>
      <c r="E158" s="95">
        <v>0.6</v>
      </c>
      <c r="F158" s="88">
        <v>600</v>
      </c>
      <c r="G158" s="88">
        <f t="shared" si="62"/>
        <v>6000</v>
      </c>
      <c r="H158" s="88">
        <f t="shared" si="63"/>
        <v>72000</v>
      </c>
    </row>
    <row r="159" spans="1:8" s="24" customFormat="1" x14ac:dyDescent="0.25">
      <c r="A159" s="96"/>
      <c r="B159" s="97"/>
      <c r="C159" s="96" t="s">
        <v>5</v>
      </c>
      <c r="D159" s="94">
        <v>5</v>
      </c>
      <c r="E159" s="95">
        <v>0.5</v>
      </c>
      <c r="F159" s="88">
        <v>500</v>
      </c>
      <c r="G159" s="88">
        <f t="shared" si="62"/>
        <v>2500</v>
      </c>
      <c r="H159" s="88">
        <f t="shared" si="63"/>
        <v>30000</v>
      </c>
    </row>
    <row r="160" spans="1:8" s="25" customFormat="1" ht="21" customHeight="1" x14ac:dyDescent="0.25">
      <c r="A160" s="99"/>
      <c r="B160" s="100"/>
      <c r="C160" s="92" t="s">
        <v>9</v>
      </c>
      <c r="D160" s="83">
        <f>D130+D135+D140++D145+D150+D155</f>
        <v>146</v>
      </c>
      <c r="E160" s="83"/>
      <c r="F160" s="98"/>
      <c r="G160" s="98">
        <f>G130+G135+G140++G145+G150+G155</f>
        <v>90450</v>
      </c>
      <c r="H160" s="98">
        <f>H130+H135+H140++H145+H150+H155</f>
        <v>1085400</v>
      </c>
    </row>
    <row r="161" spans="1:8" x14ac:dyDescent="0.25">
      <c r="A161" s="54"/>
      <c r="B161" s="55"/>
      <c r="C161" s="77"/>
      <c r="D161" s="78"/>
      <c r="E161" s="79"/>
      <c r="F161" s="80"/>
      <c r="G161" s="80"/>
      <c r="H161" s="81"/>
    </row>
    <row r="162" spans="1:8" ht="30.75" customHeight="1" x14ac:dyDescent="0.25">
      <c r="A162" s="54"/>
      <c r="B162" s="55"/>
      <c r="C162" s="277" t="s">
        <v>188</v>
      </c>
      <c r="D162" s="277"/>
      <c r="E162" s="277"/>
      <c r="F162" s="277"/>
      <c r="G162" s="277"/>
      <c r="H162" s="277"/>
    </row>
    <row r="163" spans="1:8" s="2" customFormat="1" ht="75" x14ac:dyDescent="0.25">
      <c r="A163" s="101"/>
      <c r="B163" s="102"/>
      <c r="C163" s="41" t="s">
        <v>111</v>
      </c>
      <c r="D163" s="82" t="s">
        <v>0</v>
      </c>
      <c r="E163" s="53" t="s">
        <v>112</v>
      </c>
      <c r="F163" s="41" t="s">
        <v>113</v>
      </c>
      <c r="G163" s="41" t="s">
        <v>114</v>
      </c>
      <c r="H163" s="41" t="s">
        <v>115</v>
      </c>
    </row>
    <row r="164" spans="1:8" s="10" customFormat="1" ht="39.75" customHeight="1" x14ac:dyDescent="0.25">
      <c r="A164" s="103"/>
      <c r="B164" s="104" t="s">
        <v>118</v>
      </c>
      <c r="C164" s="105" t="s">
        <v>25</v>
      </c>
      <c r="D164" s="83">
        <f>SUM(D165:D173)</f>
        <v>31</v>
      </c>
      <c r="E164" s="83"/>
      <c r="F164" s="86"/>
      <c r="G164" s="86">
        <f>SUM(G165:G173)</f>
        <v>22200</v>
      </c>
      <c r="H164" s="86">
        <f>SUM(H165:H173)</f>
        <v>266400</v>
      </c>
    </row>
    <row r="165" spans="1:8" s="6" customFormat="1" x14ac:dyDescent="0.25">
      <c r="A165" s="106"/>
      <c r="B165" s="55"/>
      <c r="C165" s="77" t="s">
        <v>26</v>
      </c>
      <c r="D165" s="94">
        <v>1</v>
      </c>
      <c r="E165" s="95">
        <v>1.8</v>
      </c>
      <c r="F165" s="88">
        <v>1800</v>
      </c>
      <c r="G165" s="88">
        <f t="shared" ref="G165:G173" si="64">F165*D165</f>
        <v>1800</v>
      </c>
      <c r="H165" s="88">
        <f>G165*12</f>
        <v>21600</v>
      </c>
    </row>
    <row r="166" spans="1:8" s="6" customFormat="1" x14ac:dyDescent="0.25">
      <c r="A166" s="106"/>
      <c r="B166" s="55"/>
      <c r="C166" s="107" t="s">
        <v>2</v>
      </c>
      <c r="D166" s="94">
        <v>3</v>
      </c>
      <c r="E166" s="95">
        <v>1.3</v>
      </c>
      <c r="F166" s="88">
        <v>1300</v>
      </c>
      <c r="G166" s="88">
        <f t="shared" si="64"/>
        <v>3900</v>
      </c>
      <c r="H166" s="88">
        <f t="shared" ref="H166:H173" si="65">G166*12</f>
        <v>46800</v>
      </c>
    </row>
    <row r="167" spans="1:8" s="6" customFormat="1" x14ac:dyDescent="0.25">
      <c r="A167" s="106"/>
      <c r="B167" s="55"/>
      <c r="C167" s="77" t="s">
        <v>27</v>
      </c>
      <c r="D167" s="94">
        <v>1</v>
      </c>
      <c r="E167" s="95">
        <v>0.7</v>
      </c>
      <c r="F167" s="88">
        <v>700</v>
      </c>
      <c r="G167" s="88">
        <f t="shared" si="64"/>
        <v>700</v>
      </c>
      <c r="H167" s="88">
        <f t="shared" si="65"/>
        <v>8400</v>
      </c>
    </row>
    <row r="168" spans="1:8" s="6" customFormat="1" x14ac:dyDescent="0.25">
      <c r="A168" s="106"/>
      <c r="B168" s="55"/>
      <c r="C168" s="107" t="s">
        <v>10</v>
      </c>
      <c r="D168" s="94">
        <v>1</v>
      </c>
      <c r="E168" s="95">
        <v>0.8</v>
      </c>
      <c r="F168" s="88">
        <v>800</v>
      </c>
      <c r="G168" s="88">
        <f t="shared" si="64"/>
        <v>800</v>
      </c>
      <c r="H168" s="88">
        <f t="shared" si="65"/>
        <v>9600</v>
      </c>
    </row>
    <row r="169" spans="1:8" s="6" customFormat="1" ht="15.75" customHeight="1" x14ac:dyDescent="0.25">
      <c r="A169" s="106"/>
      <c r="B169" s="55"/>
      <c r="C169" s="77" t="s">
        <v>28</v>
      </c>
      <c r="D169" s="94">
        <v>0</v>
      </c>
      <c r="E169" s="95">
        <v>0.8</v>
      </c>
      <c r="F169" s="88">
        <v>800</v>
      </c>
      <c r="G169" s="88">
        <f t="shared" si="64"/>
        <v>0</v>
      </c>
      <c r="H169" s="88">
        <f t="shared" si="65"/>
        <v>0</v>
      </c>
    </row>
    <row r="170" spans="1:8" s="6" customFormat="1" x14ac:dyDescent="0.25">
      <c r="A170" s="106"/>
      <c r="B170" s="55"/>
      <c r="C170" s="77" t="s">
        <v>11</v>
      </c>
      <c r="D170" s="94">
        <v>1</v>
      </c>
      <c r="E170" s="95">
        <v>0.9</v>
      </c>
      <c r="F170" s="88">
        <v>900</v>
      </c>
      <c r="G170" s="88">
        <f t="shared" si="64"/>
        <v>900</v>
      </c>
      <c r="H170" s="88">
        <f t="shared" si="65"/>
        <v>10800</v>
      </c>
    </row>
    <row r="171" spans="1:8" s="6" customFormat="1" x14ac:dyDescent="0.25">
      <c r="A171" s="106"/>
      <c r="B171" s="55"/>
      <c r="C171" s="107" t="s">
        <v>3</v>
      </c>
      <c r="D171" s="94">
        <v>6</v>
      </c>
      <c r="E171" s="95">
        <v>0.7</v>
      </c>
      <c r="F171" s="88">
        <v>700</v>
      </c>
      <c r="G171" s="88">
        <f t="shared" si="64"/>
        <v>4200</v>
      </c>
      <c r="H171" s="88">
        <f t="shared" si="65"/>
        <v>50400</v>
      </c>
    </row>
    <row r="172" spans="1:8" s="6" customFormat="1" x14ac:dyDescent="0.25">
      <c r="A172" s="106"/>
      <c r="B172" s="55"/>
      <c r="C172" s="107" t="s">
        <v>7</v>
      </c>
      <c r="D172" s="94">
        <v>9</v>
      </c>
      <c r="E172" s="95">
        <v>0.6</v>
      </c>
      <c r="F172" s="88">
        <v>600</v>
      </c>
      <c r="G172" s="88">
        <f t="shared" si="64"/>
        <v>5400</v>
      </c>
      <c r="H172" s="88">
        <f t="shared" si="65"/>
        <v>64800</v>
      </c>
    </row>
    <row r="173" spans="1:8" s="6" customFormat="1" x14ac:dyDescent="0.25">
      <c r="A173" s="106"/>
      <c r="B173" s="55"/>
      <c r="C173" s="107" t="s">
        <v>8</v>
      </c>
      <c r="D173" s="94">
        <v>9</v>
      </c>
      <c r="E173" s="95">
        <v>0.5</v>
      </c>
      <c r="F173" s="88">
        <v>500</v>
      </c>
      <c r="G173" s="88">
        <f t="shared" si="64"/>
        <v>4500</v>
      </c>
      <c r="H173" s="88">
        <f t="shared" si="65"/>
        <v>54000</v>
      </c>
    </row>
    <row r="174" spans="1:8" s="7" customFormat="1" ht="30" x14ac:dyDescent="0.25">
      <c r="A174" s="108"/>
      <c r="B174" s="68">
        <v>1</v>
      </c>
      <c r="C174" s="109" t="s">
        <v>29</v>
      </c>
      <c r="D174" s="110">
        <f>SUM(D175:D179)</f>
        <v>8</v>
      </c>
      <c r="E174" s="110"/>
      <c r="F174" s="111"/>
      <c r="G174" s="111">
        <f>SUM(G175:G179)</f>
        <v>4900</v>
      </c>
      <c r="H174" s="111">
        <f>SUM(H175:H179)</f>
        <v>58800</v>
      </c>
    </row>
    <row r="175" spans="1:8" s="6" customFormat="1" x14ac:dyDescent="0.25">
      <c r="A175" s="106"/>
      <c r="B175" s="55"/>
      <c r="C175" s="107" t="s">
        <v>30</v>
      </c>
      <c r="D175" s="94">
        <v>1</v>
      </c>
      <c r="E175" s="95">
        <v>1</v>
      </c>
      <c r="F175" s="88">
        <v>1000</v>
      </c>
      <c r="G175" s="88">
        <f t="shared" ref="G175:G179" si="66">D175*F175</f>
        <v>1000</v>
      </c>
      <c r="H175" s="88">
        <f t="shared" ref="H175:H179" si="67">G175*12</f>
        <v>12000</v>
      </c>
    </row>
    <row r="176" spans="1:8" s="6" customFormat="1" x14ac:dyDescent="0.25">
      <c r="A176" s="106"/>
      <c r="B176" s="55"/>
      <c r="C176" s="107" t="s">
        <v>3</v>
      </c>
      <c r="D176" s="94">
        <v>1</v>
      </c>
      <c r="E176" s="95">
        <v>0.65</v>
      </c>
      <c r="F176" s="88">
        <v>650</v>
      </c>
      <c r="G176" s="88">
        <f t="shared" si="66"/>
        <v>650</v>
      </c>
      <c r="H176" s="88">
        <f t="shared" si="67"/>
        <v>7800</v>
      </c>
    </row>
    <row r="177" spans="1:8" s="6" customFormat="1" x14ac:dyDescent="0.25">
      <c r="A177" s="106"/>
      <c r="B177" s="55"/>
      <c r="C177" s="107" t="s">
        <v>31</v>
      </c>
      <c r="D177" s="94">
        <v>3</v>
      </c>
      <c r="E177" s="95">
        <v>0.55000000000000004</v>
      </c>
      <c r="F177" s="88">
        <v>550</v>
      </c>
      <c r="G177" s="88">
        <f t="shared" si="66"/>
        <v>1650</v>
      </c>
      <c r="H177" s="88">
        <f t="shared" si="67"/>
        <v>19800</v>
      </c>
    </row>
    <row r="178" spans="1:8" s="6" customFormat="1" x14ac:dyDescent="0.25">
      <c r="A178" s="106"/>
      <c r="B178" s="55"/>
      <c r="C178" s="107" t="s">
        <v>8</v>
      </c>
      <c r="D178" s="94">
        <v>2</v>
      </c>
      <c r="E178" s="95">
        <v>0.45</v>
      </c>
      <c r="F178" s="88">
        <v>450</v>
      </c>
      <c r="G178" s="88">
        <f t="shared" si="66"/>
        <v>900</v>
      </c>
      <c r="H178" s="88">
        <f t="shared" si="67"/>
        <v>10800</v>
      </c>
    </row>
    <row r="179" spans="1:8" s="6" customFormat="1" x14ac:dyDescent="0.25">
      <c r="A179" s="106"/>
      <c r="B179" s="55"/>
      <c r="C179" s="107" t="s">
        <v>6</v>
      </c>
      <c r="D179" s="94">
        <v>1</v>
      </c>
      <c r="E179" s="95">
        <v>0.7</v>
      </c>
      <c r="F179" s="88">
        <v>700</v>
      </c>
      <c r="G179" s="88">
        <f t="shared" si="66"/>
        <v>700</v>
      </c>
      <c r="H179" s="88">
        <f t="shared" si="67"/>
        <v>8400</v>
      </c>
    </row>
    <row r="180" spans="1:8" s="7" customFormat="1" ht="30" x14ac:dyDescent="0.25">
      <c r="A180" s="108"/>
      <c r="B180" s="68">
        <v>2</v>
      </c>
      <c r="C180" s="109" t="s">
        <v>32</v>
      </c>
      <c r="D180" s="110">
        <f>SUM(D181:D185)</f>
        <v>12</v>
      </c>
      <c r="E180" s="110"/>
      <c r="F180" s="111"/>
      <c r="G180" s="111">
        <f>SUM(G181:G185)</f>
        <v>7000</v>
      </c>
      <c r="H180" s="111">
        <f>SUM(H181:H185)</f>
        <v>84000</v>
      </c>
    </row>
    <row r="181" spans="1:8" s="6" customFormat="1" x14ac:dyDescent="0.25">
      <c r="A181" s="106"/>
      <c r="B181" s="55"/>
      <c r="C181" s="107" t="s">
        <v>30</v>
      </c>
      <c r="D181" s="94">
        <v>1</v>
      </c>
      <c r="E181" s="95">
        <v>1</v>
      </c>
      <c r="F181" s="88">
        <v>1000</v>
      </c>
      <c r="G181" s="88">
        <f t="shared" ref="G181:G185" si="68">D181*F181</f>
        <v>1000</v>
      </c>
      <c r="H181" s="88">
        <f t="shared" ref="H181:H185" si="69">G181*12</f>
        <v>12000</v>
      </c>
    </row>
    <row r="182" spans="1:8" s="6" customFormat="1" x14ac:dyDescent="0.25">
      <c r="A182" s="106"/>
      <c r="B182" s="55"/>
      <c r="C182" s="107" t="s">
        <v>3</v>
      </c>
      <c r="D182" s="94">
        <v>2</v>
      </c>
      <c r="E182" s="95">
        <v>0.65</v>
      </c>
      <c r="F182" s="88">
        <v>650</v>
      </c>
      <c r="G182" s="88">
        <f t="shared" si="68"/>
        <v>1300</v>
      </c>
      <c r="H182" s="88">
        <f t="shared" si="69"/>
        <v>15600</v>
      </c>
    </row>
    <row r="183" spans="1:8" s="6" customFormat="1" x14ac:dyDescent="0.25">
      <c r="A183" s="106"/>
      <c r="B183" s="55"/>
      <c r="C183" s="107" t="s">
        <v>4</v>
      </c>
      <c r="D183" s="94">
        <v>4</v>
      </c>
      <c r="E183" s="95">
        <v>0.55000000000000004</v>
      </c>
      <c r="F183" s="88">
        <v>550</v>
      </c>
      <c r="G183" s="88">
        <f t="shared" si="68"/>
        <v>2200</v>
      </c>
      <c r="H183" s="88">
        <f t="shared" si="69"/>
        <v>26400</v>
      </c>
    </row>
    <row r="184" spans="1:8" s="6" customFormat="1" x14ac:dyDescent="0.25">
      <c r="A184" s="106"/>
      <c r="B184" s="55"/>
      <c r="C184" s="107" t="s">
        <v>8</v>
      </c>
      <c r="D184" s="94">
        <v>4</v>
      </c>
      <c r="E184" s="95">
        <v>0.45</v>
      </c>
      <c r="F184" s="88">
        <v>450</v>
      </c>
      <c r="G184" s="88">
        <f t="shared" si="68"/>
        <v>1800</v>
      </c>
      <c r="H184" s="88">
        <f t="shared" si="69"/>
        <v>21600</v>
      </c>
    </row>
    <row r="185" spans="1:8" s="6" customFormat="1" x14ac:dyDescent="0.25">
      <c r="A185" s="106"/>
      <c r="B185" s="55"/>
      <c r="C185" s="107" t="s">
        <v>6</v>
      </c>
      <c r="D185" s="94">
        <v>1</v>
      </c>
      <c r="E185" s="95">
        <v>0.7</v>
      </c>
      <c r="F185" s="88">
        <v>700</v>
      </c>
      <c r="G185" s="88">
        <f t="shared" si="68"/>
        <v>700</v>
      </c>
      <c r="H185" s="88">
        <f t="shared" si="69"/>
        <v>8400</v>
      </c>
    </row>
    <row r="186" spans="1:8" s="7" customFormat="1" x14ac:dyDescent="0.25">
      <c r="A186" s="108"/>
      <c r="B186" s="68">
        <v>3</v>
      </c>
      <c r="C186" s="109" t="s">
        <v>33</v>
      </c>
      <c r="D186" s="110">
        <f>SUM(D187:D191)</f>
        <v>8</v>
      </c>
      <c r="E186" s="110"/>
      <c r="F186" s="111"/>
      <c r="G186" s="111">
        <f>SUM(G187:G191)</f>
        <v>5100</v>
      </c>
      <c r="H186" s="111">
        <f>SUM(H187:H191)</f>
        <v>61200</v>
      </c>
    </row>
    <row r="187" spans="1:8" s="6" customFormat="1" x14ac:dyDescent="0.25">
      <c r="A187" s="106"/>
      <c r="B187" s="55"/>
      <c r="C187" s="107" t="s">
        <v>30</v>
      </c>
      <c r="D187" s="94">
        <v>1</v>
      </c>
      <c r="E187" s="95">
        <v>1</v>
      </c>
      <c r="F187" s="88">
        <v>1000</v>
      </c>
      <c r="G187" s="88">
        <f t="shared" ref="G187:G191" si="70">D187*F187</f>
        <v>1000</v>
      </c>
      <c r="H187" s="88">
        <f t="shared" ref="H187:H191" si="71">G187*12</f>
        <v>12000</v>
      </c>
    </row>
    <row r="188" spans="1:8" s="6" customFormat="1" x14ac:dyDescent="0.25">
      <c r="A188" s="106"/>
      <c r="B188" s="55"/>
      <c r="C188" s="107" t="s">
        <v>3</v>
      </c>
      <c r="D188" s="94">
        <v>2</v>
      </c>
      <c r="E188" s="95">
        <v>0.65</v>
      </c>
      <c r="F188" s="88">
        <v>650</v>
      </c>
      <c r="G188" s="88">
        <f t="shared" si="70"/>
        <v>1300</v>
      </c>
      <c r="H188" s="88">
        <f t="shared" si="71"/>
        <v>15600</v>
      </c>
    </row>
    <row r="189" spans="1:8" s="6" customFormat="1" x14ac:dyDescent="0.25">
      <c r="A189" s="106"/>
      <c r="B189" s="55"/>
      <c r="C189" s="107" t="s">
        <v>4</v>
      </c>
      <c r="D189" s="94">
        <v>3</v>
      </c>
      <c r="E189" s="95">
        <v>0.55000000000000004</v>
      </c>
      <c r="F189" s="88">
        <v>550</v>
      </c>
      <c r="G189" s="88">
        <f t="shared" si="70"/>
        <v>1650</v>
      </c>
      <c r="H189" s="88">
        <f t="shared" si="71"/>
        <v>19800</v>
      </c>
    </row>
    <row r="190" spans="1:8" s="6" customFormat="1" x14ac:dyDescent="0.25">
      <c r="A190" s="106"/>
      <c r="B190" s="55"/>
      <c r="C190" s="107" t="s">
        <v>8</v>
      </c>
      <c r="D190" s="94">
        <v>1</v>
      </c>
      <c r="E190" s="95">
        <v>0.45</v>
      </c>
      <c r="F190" s="88">
        <v>450</v>
      </c>
      <c r="G190" s="88">
        <f t="shared" si="70"/>
        <v>450</v>
      </c>
      <c r="H190" s="88">
        <f t="shared" si="71"/>
        <v>5400</v>
      </c>
    </row>
    <row r="191" spans="1:8" s="6" customFormat="1" x14ac:dyDescent="0.25">
      <c r="A191" s="106"/>
      <c r="B191" s="55"/>
      <c r="C191" s="107" t="s">
        <v>6</v>
      </c>
      <c r="D191" s="94">
        <v>1</v>
      </c>
      <c r="E191" s="95">
        <v>0.7</v>
      </c>
      <c r="F191" s="88">
        <v>700</v>
      </c>
      <c r="G191" s="88">
        <f t="shared" si="70"/>
        <v>700</v>
      </c>
      <c r="H191" s="88">
        <f t="shared" si="71"/>
        <v>8400</v>
      </c>
    </row>
    <row r="192" spans="1:8" s="7" customFormat="1" x14ac:dyDescent="0.25">
      <c r="A192" s="108"/>
      <c r="B192" s="68">
        <v>4</v>
      </c>
      <c r="C192" s="109" t="s">
        <v>34</v>
      </c>
      <c r="D192" s="110">
        <f>SUM(D193:D197)</f>
        <v>7</v>
      </c>
      <c r="E192" s="110"/>
      <c r="F192" s="111"/>
      <c r="G192" s="111">
        <f>SUM(G193:G197)</f>
        <v>4450</v>
      </c>
      <c r="H192" s="111">
        <f>SUM(H193:H197)</f>
        <v>53400</v>
      </c>
    </row>
    <row r="193" spans="1:8" s="6" customFormat="1" x14ac:dyDescent="0.25">
      <c r="A193" s="106"/>
      <c r="B193" s="55"/>
      <c r="C193" s="107" t="s">
        <v>30</v>
      </c>
      <c r="D193" s="94">
        <v>1</v>
      </c>
      <c r="E193" s="95">
        <v>1</v>
      </c>
      <c r="F193" s="88">
        <v>1000</v>
      </c>
      <c r="G193" s="88">
        <f t="shared" ref="G193:G197" si="72">D193*F193</f>
        <v>1000</v>
      </c>
      <c r="H193" s="88">
        <f t="shared" ref="H193:H197" si="73">G193*12</f>
        <v>12000</v>
      </c>
    </row>
    <row r="194" spans="1:8" s="6" customFormat="1" x14ac:dyDescent="0.25">
      <c r="A194" s="106"/>
      <c r="B194" s="55"/>
      <c r="C194" s="107" t="s">
        <v>3</v>
      </c>
      <c r="D194" s="94">
        <v>1</v>
      </c>
      <c r="E194" s="95">
        <v>0.65</v>
      </c>
      <c r="F194" s="88">
        <v>650</v>
      </c>
      <c r="G194" s="88">
        <f t="shared" si="72"/>
        <v>650</v>
      </c>
      <c r="H194" s="88">
        <f t="shared" si="73"/>
        <v>7800</v>
      </c>
    </row>
    <row r="195" spans="1:8" s="6" customFormat="1" x14ac:dyDescent="0.25">
      <c r="A195" s="106"/>
      <c r="B195" s="55"/>
      <c r="C195" s="107" t="s">
        <v>4</v>
      </c>
      <c r="D195" s="94">
        <v>3</v>
      </c>
      <c r="E195" s="95">
        <v>0.55000000000000004</v>
      </c>
      <c r="F195" s="88">
        <v>550</v>
      </c>
      <c r="G195" s="88">
        <f t="shared" si="72"/>
        <v>1650</v>
      </c>
      <c r="H195" s="88">
        <f t="shared" si="73"/>
        <v>19800</v>
      </c>
    </row>
    <row r="196" spans="1:8" s="6" customFormat="1" x14ac:dyDescent="0.25">
      <c r="A196" s="106"/>
      <c r="B196" s="55"/>
      <c r="C196" s="107" t="s">
        <v>8</v>
      </c>
      <c r="D196" s="94">
        <v>1</v>
      </c>
      <c r="E196" s="95">
        <v>0.45</v>
      </c>
      <c r="F196" s="88">
        <v>450</v>
      </c>
      <c r="G196" s="88">
        <f t="shared" si="72"/>
        <v>450</v>
      </c>
      <c r="H196" s="88">
        <f t="shared" si="73"/>
        <v>5400</v>
      </c>
    </row>
    <row r="197" spans="1:8" s="6" customFormat="1" x14ac:dyDescent="0.25">
      <c r="A197" s="106"/>
      <c r="B197" s="55"/>
      <c r="C197" s="107" t="s">
        <v>6</v>
      </c>
      <c r="D197" s="94">
        <v>1</v>
      </c>
      <c r="E197" s="95">
        <v>0.7</v>
      </c>
      <c r="F197" s="88">
        <v>700</v>
      </c>
      <c r="G197" s="88">
        <f t="shared" si="72"/>
        <v>700</v>
      </c>
      <c r="H197" s="88">
        <f t="shared" si="73"/>
        <v>8400</v>
      </c>
    </row>
    <row r="198" spans="1:8" s="7" customFormat="1" ht="30" x14ac:dyDescent="0.25">
      <c r="A198" s="108"/>
      <c r="B198" s="68">
        <v>5</v>
      </c>
      <c r="C198" s="109" t="s">
        <v>35</v>
      </c>
      <c r="D198" s="110">
        <f>SUM(D199:D203)</f>
        <v>8</v>
      </c>
      <c r="E198" s="110"/>
      <c r="F198" s="111"/>
      <c r="G198" s="111">
        <f>SUM(G199:G203)</f>
        <v>5100</v>
      </c>
      <c r="H198" s="111">
        <f>SUM(H199:H203)</f>
        <v>61200</v>
      </c>
    </row>
    <row r="199" spans="1:8" s="6" customFormat="1" x14ac:dyDescent="0.25">
      <c r="A199" s="106"/>
      <c r="B199" s="55"/>
      <c r="C199" s="107" t="s">
        <v>30</v>
      </c>
      <c r="D199" s="94">
        <v>1</v>
      </c>
      <c r="E199" s="95">
        <v>1</v>
      </c>
      <c r="F199" s="88">
        <v>1000</v>
      </c>
      <c r="G199" s="88">
        <f t="shared" ref="G199:G203" si="74">D199*F199</f>
        <v>1000</v>
      </c>
      <c r="H199" s="88">
        <f t="shared" ref="H199:H203" si="75">G199*12</f>
        <v>12000</v>
      </c>
    </row>
    <row r="200" spans="1:8" s="6" customFormat="1" x14ac:dyDescent="0.25">
      <c r="A200" s="106"/>
      <c r="B200" s="55"/>
      <c r="C200" s="107" t="s">
        <v>3</v>
      </c>
      <c r="D200" s="94">
        <v>2</v>
      </c>
      <c r="E200" s="95">
        <v>0.65</v>
      </c>
      <c r="F200" s="88">
        <v>650</v>
      </c>
      <c r="G200" s="88">
        <f t="shared" si="74"/>
        <v>1300</v>
      </c>
      <c r="H200" s="88">
        <f t="shared" si="75"/>
        <v>15600</v>
      </c>
    </row>
    <row r="201" spans="1:8" s="6" customFormat="1" x14ac:dyDescent="0.25">
      <c r="A201" s="106"/>
      <c r="B201" s="55"/>
      <c r="C201" s="107" t="s">
        <v>4</v>
      </c>
      <c r="D201" s="94">
        <v>3</v>
      </c>
      <c r="E201" s="95">
        <v>0.55000000000000004</v>
      </c>
      <c r="F201" s="88">
        <v>550</v>
      </c>
      <c r="G201" s="88">
        <f t="shared" si="74"/>
        <v>1650</v>
      </c>
      <c r="H201" s="88">
        <f t="shared" si="75"/>
        <v>19800</v>
      </c>
    </row>
    <row r="202" spans="1:8" s="6" customFormat="1" x14ac:dyDescent="0.25">
      <c r="A202" s="106"/>
      <c r="B202" s="55"/>
      <c r="C202" s="107" t="s">
        <v>8</v>
      </c>
      <c r="D202" s="94">
        <v>1</v>
      </c>
      <c r="E202" s="95">
        <v>0.45</v>
      </c>
      <c r="F202" s="88">
        <v>450</v>
      </c>
      <c r="G202" s="88">
        <f t="shared" si="74"/>
        <v>450</v>
      </c>
      <c r="H202" s="88">
        <f t="shared" si="75"/>
        <v>5400</v>
      </c>
    </row>
    <row r="203" spans="1:8" s="6" customFormat="1" x14ac:dyDescent="0.25">
      <c r="A203" s="106"/>
      <c r="B203" s="55"/>
      <c r="C203" s="107" t="s">
        <v>6</v>
      </c>
      <c r="D203" s="94">
        <v>1</v>
      </c>
      <c r="E203" s="95">
        <v>0.7</v>
      </c>
      <c r="F203" s="88">
        <v>700</v>
      </c>
      <c r="G203" s="88">
        <f t="shared" si="74"/>
        <v>700</v>
      </c>
      <c r="H203" s="88">
        <f t="shared" si="75"/>
        <v>8400</v>
      </c>
    </row>
    <row r="204" spans="1:8" s="7" customFormat="1" x14ac:dyDescent="0.25">
      <c r="A204" s="108"/>
      <c r="B204" s="68">
        <v>6</v>
      </c>
      <c r="C204" s="109" t="s">
        <v>36</v>
      </c>
      <c r="D204" s="110">
        <f>SUM(D205:D209)</f>
        <v>9</v>
      </c>
      <c r="E204" s="110"/>
      <c r="F204" s="111"/>
      <c r="G204" s="111">
        <f>SUM(G205:G209)</f>
        <v>5450</v>
      </c>
      <c r="H204" s="111">
        <f>SUM(H205:H209)</f>
        <v>65400</v>
      </c>
    </row>
    <row r="205" spans="1:8" s="6" customFormat="1" x14ac:dyDescent="0.25">
      <c r="A205" s="106"/>
      <c r="B205" s="55"/>
      <c r="C205" s="107" t="s">
        <v>30</v>
      </c>
      <c r="D205" s="94">
        <v>1</v>
      </c>
      <c r="E205" s="95">
        <v>1</v>
      </c>
      <c r="F205" s="88">
        <v>1000</v>
      </c>
      <c r="G205" s="88">
        <f t="shared" ref="G205:G209" si="76">D205*F205</f>
        <v>1000</v>
      </c>
      <c r="H205" s="88">
        <f t="shared" ref="H205:H209" si="77">G205*12</f>
        <v>12000</v>
      </c>
    </row>
    <row r="206" spans="1:8" s="6" customFormat="1" x14ac:dyDescent="0.25">
      <c r="A206" s="106"/>
      <c r="B206" s="55"/>
      <c r="C206" s="107" t="s">
        <v>3</v>
      </c>
      <c r="D206" s="94">
        <v>1</v>
      </c>
      <c r="E206" s="95">
        <v>0.65</v>
      </c>
      <c r="F206" s="88">
        <v>650</v>
      </c>
      <c r="G206" s="88">
        <f t="shared" si="76"/>
        <v>650</v>
      </c>
      <c r="H206" s="88">
        <f t="shared" si="77"/>
        <v>7800</v>
      </c>
    </row>
    <row r="207" spans="1:8" s="6" customFormat="1" x14ac:dyDescent="0.25">
      <c r="A207" s="106"/>
      <c r="B207" s="55"/>
      <c r="C207" s="107" t="s">
        <v>4</v>
      </c>
      <c r="D207" s="94">
        <v>4</v>
      </c>
      <c r="E207" s="95">
        <v>0.55000000000000004</v>
      </c>
      <c r="F207" s="88">
        <v>550</v>
      </c>
      <c r="G207" s="88">
        <f t="shared" si="76"/>
        <v>2200</v>
      </c>
      <c r="H207" s="88">
        <f t="shared" si="77"/>
        <v>26400</v>
      </c>
    </row>
    <row r="208" spans="1:8" s="6" customFormat="1" x14ac:dyDescent="0.25">
      <c r="A208" s="106"/>
      <c r="B208" s="55"/>
      <c r="C208" s="107" t="s">
        <v>8</v>
      </c>
      <c r="D208" s="94">
        <v>2</v>
      </c>
      <c r="E208" s="95">
        <v>0.45</v>
      </c>
      <c r="F208" s="88">
        <v>450</v>
      </c>
      <c r="G208" s="88">
        <f t="shared" si="76"/>
        <v>900</v>
      </c>
      <c r="H208" s="88">
        <f t="shared" si="77"/>
        <v>10800</v>
      </c>
    </row>
    <row r="209" spans="1:8" s="6" customFormat="1" x14ac:dyDescent="0.25">
      <c r="A209" s="106"/>
      <c r="B209" s="55"/>
      <c r="C209" s="107" t="s">
        <v>6</v>
      </c>
      <c r="D209" s="94">
        <v>1</v>
      </c>
      <c r="E209" s="95">
        <v>0.7</v>
      </c>
      <c r="F209" s="88">
        <v>700</v>
      </c>
      <c r="G209" s="88">
        <f t="shared" si="76"/>
        <v>700</v>
      </c>
      <c r="H209" s="88">
        <f t="shared" si="77"/>
        <v>8400</v>
      </c>
    </row>
    <row r="210" spans="1:8" s="7" customFormat="1" ht="30" x14ac:dyDescent="0.25">
      <c r="A210" s="108"/>
      <c r="B210" s="68">
        <v>7</v>
      </c>
      <c r="C210" s="109" t="s">
        <v>37</v>
      </c>
      <c r="D210" s="110">
        <f>SUM(D211:D215)</f>
        <v>10</v>
      </c>
      <c r="E210" s="110"/>
      <c r="F210" s="111"/>
      <c r="G210" s="111">
        <f>SUM(G211:G215)</f>
        <v>6100</v>
      </c>
      <c r="H210" s="111">
        <f>SUM(H211:H215)</f>
        <v>73200</v>
      </c>
    </row>
    <row r="211" spans="1:8" s="6" customFormat="1" x14ac:dyDescent="0.25">
      <c r="A211" s="106"/>
      <c r="B211" s="55"/>
      <c r="C211" s="107" t="s">
        <v>30</v>
      </c>
      <c r="D211" s="94">
        <v>1</v>
      </c>
      <c r="E211" s="95">
        <v>1</v>
      </c>
      <c r="F211" s="88">
        <v>1000</v>
      </c>
      <c r="G211" s="88">
        <f t="shared" ref="G211:G215" si="78">D211*F211</f>
        <v>1000</v>
      </c>
      <c r="H211" s="88">
        <f t="shared" ref="H211:H215" si="79">G211*12</f>
        <v>12000</v>
      </c>
    </row>
    <row r="212" spans="1:8" s="6" customFormat="1" x14ac:dyDescent="0.25">
      <c r="A212" s="106"/>
      <c r="B212" s="55"/>
      <c r="C212" s="107" t="s">
        <v>3</v>
      </c>
      <c r="D212" s="94">
        <v>2</v>
      </c>
      <c r="E212" s="95">
        <v>0.65</v>
      </c>
      <c r="F212" s="88">
        <v>650</v>
      </c>
      <c r="G212" s="88">
        <f t="shared" si="78"/>
        <v>1300</v>
      </c>
      <c r="H212" s="88">
        <f t="shared" si="79"/>
        <v>15600</v>
      </c>
    </row>
    <row r="213" spans="1:8" s="6" customFormat="1" x14ac:dyDescent="0.25">
      <c r="A213" s="106"/>
      <c r="B213" s="55"/>
      <c r="C213" s="107" t="s">
        <v>4</v>
      </c>
      <c r="D213" s="94">
        <v>4</v>
      </c>
      <c r="E213" s="95">
        <v>0.55000000000000004</v>
      </c>
      <c r="F213" s="88">
        <v>550</v>
      </c>
      <c r="G213" s="88">
        <f t="shared" si="78"/>
        <v>2200</v>
      </c>
      <c r="H213" s="88">
        <f t="shared" si="79"/>
        <v>26400</v>
      </c>
    </row>
    <row r="214" spans="1:8" s="6" customFormat="1" x14ac:dyDescent="0.25">
      <c r="A214" s="106"/>
      <c r="B214" s="55"/>
      <c r="C214" s="107" t="s">
        <v>8</v>
      </c>
      <c r="D214" s="94">
        <v>2</v>
      </c>
      <c r="E214" s="95">
        <v>0.45</v>
      </c>
      <c r="F214" s="88">
        <v>450</v>
      </c>
      <c r="G214" s="88">
        <f t="shared" si="78"/>
        <v>900</v>
      </c>
      <c r="H214" s="88">
        <f t="shared" si="79"/>
        <v>10800</v>
      </c>
    </row>
    <row r="215" spans="1:8" s="6" customFormat="1" x14ac:dyDescent="0.25">
      <c r="A215" s="106"/>
      <c r="B215" s="55"/>
      <c r="C215" s="107" t="s">
        <v>6</v>
      </c>
      <c r="D215" s="94">
        <v>1</v>
      </c>
      <c r="E215" s="95">
        <v>0.7</v>
      </c>
      <c r="F215" s="88">
        <v>700</v>
      </c>
      <c r="G215" s="88">
        <f t="shared" si="78"/>
        <v>700</v>
      </c>
      <c r="H215" s="88">
        <f t="shared" si="79"/>
        <v>8400</v>
      </c>
    </row>
    <row r="216" spans="1:8" s="7" customFormat="1" x14ac:dyDescent="0.25">
      <c r="A216" s="108"/>
      <c r="B216" s="68">
        <v>8</v>
      </c>
      <c r="C216" s="109" t="s">
        <v>38</v>
      </c>
      <c r="D216" s="110">
        <f>SUM(D217:D221)</f>
        <v>7</v>
      </c>
      <c r="E216" s="110"/>
      <c r="F216" s="111"/>
      <c r="G216" s="111">
        <f>SUM(G217:G221)</f>
        <v>4350</v>
      </c>
      <c r="H216" s="111">
        <f>SUM(H217:H221)</f>
        <v>52200</v>
      </c>
    </row>
    <row r="217" spans="1:8" s="6" customFormat="1" x14ac:dyDescent="0.25">
      <c r="A217" s="106"/>
      <c r="B217" s="55"/>
      <c r="C217" s="107" t="s">
        <v>30</v>
      </c>
      <c r="D217" s="94">
        <v>1</v>
      </c>
      <c r="E217" s="95">
        <v>1</v>
      </c>
      <c r="F217" s="88">
        <v>1000</v>
      </c>
      <c r="G217" s="88">
        <f t="shared" ref="G217:G221" si="80">D217*F217</f>
        <v>1000</v>
      </c>
      <c r="H217" s="88">
        <f t="shared" ref="H217:H221" si="81">G217*12</f>
        <v>12000</v>
      </c>
    </row>
    <row r="218" spans="1:8" s="6" customFormat="1" x14ac:dyDescent="0.25">
      <c r="A218" s="106"/>
      <c r="B218" s="55"/>
      <c r="C218" s="107" t="s">
        <v>3</v>
      </c>
      <c r="D218" s="94">
        <v>1</v>
      </c>
      <c r="E218" s="95">
        <v>0.65</v>
      </c>
      <c r="F218" s="88">
        <v>650</v>
      </c>
      <c r="G218" s="88">
        <f t="shared" si="80"/>
        <v>650</v>
      </c>
      <c r="H218" s="88">
        <f t="shared" si="81"/>
        <v>7800</v>
      </c>
    </row>
    <row r="219" spans="1:8" s="6" customFormat="1" x14ac:dyDescent="0.25">
      <c r="A219" s="106"/>
      <c r="B219" s="55"/>
      <c r="C219" s="107" t="s">
        <v>4</v>
      </c>
      <c r="D219" s="94">
        <v>2</v>
      </c>
      <c r="E219" s="95">
        <v>0.55000000000000004</v>
      </c>
      <c r="F219" s="88">
        <v>550</v>
      </c>
      <c r="G219" s="88">
        <f t="shared" si="80"/>
        <v>1100</v>
      </c>
      <c r="H219" s="88">
        <f t="shared" si="81"/>
        <v>13200</v>
      </c>
    </row>
    <row r="220" spans="1:8" s="6" customFormat="1" x14ac:dyDescent="0.25">
      <c r="A220" s="106"/>
      <c r="B220" s="55"/>
      <c r="C220" s="107" t="s">
        <v>8</v>
      </c>
      <c r="D220" s="94">
        <v>2</v>
      </c>
      <c r="E220" s="95">
        <v>0.45</v>
      </c>
      <c r="F220" s="88">
        <v>450</v>
      </c>
      <c r="G220" s="88">
        <f t="shared" si="80"/>
        <v>900</v>
      </c>
      <c r="H220" s="88">
        <f t="shared" si="81"/>
        <v>10800</v>
      </c>
    </row>
    <row r="221" spans="1:8" s="6" customFormat="1" x14ac:dyDescent="0.25">
      <c r="A221" s="106"/>
      <c r="B221" s="55"/>
      <c r="C221" s="107" t="s">
        <v>6</v>
      </c>
      <c r="D221" s="94">
        <v>1</v>
      </c>
      <c r="E221" s="95">
        <v>0.7</v>
      </c>
      <c r="F221" s="88">
        <v>700</v>
      </c>
      <c r="G221" s="88">
        <f t="shared" si="80"/>
        <v>700</v>
      </c>
      <c r="H221" s="88">
        <f t="shared" si="81"/>
        <v>8400</v>
      </c>
    </row>
    <row r="222" spans="1:8" s="7" customFormat="1" x14ac:dyDescent="0.25">
      <c r="A222" s="108"/>
      <c r="B222" s="68">
        <v>9</v>
      </c>
      <c r="C222" s="109" t="s">
        <v>39</v>
      </c>
      <c r="D222" s="110">
        <f>SUM(D223:D227)</f>
        <v>7</v>
      </c>
      <c r="E222" s="110"/>
      <c r="F222" s="111"/>
      <c r="G222" s="111">
        <f>SUM(G223:G227)</f>
        <v>4350</v>
      </c>
      <c r="H222" s="111">
        <f>SUM(H223:H227)</f>
        <v>52200</v>
      </c>
    </row>
    <row r="223" spans="1:8" s="6" customFormat="1" x14ac:dyDescent="0.25">
      <c r="A223" s="106"/>
      <c r="B223" s="55"/>
      <c r="C223" s="107" t="s">
        <v>30</v>
      </c>
      <c r="D223" s="94">
        <v>1</v>
      </c>
      <c r="E223" s="95">
        <v>1</v>
      </c>
      <c r="F223" s="88">
        <v>1000</v>
      </c>
      <c r="G223" s="88">
        <f t="shared" ref="G223:G227" si="82">D223*F223</f>
        <v>1000</v>
      </c>
      <c r="H223" s="88">
        <f t="shared" ref="H223:H227" si="83">G223*12</f>
        <v>12000</v>
      </c>
    </row>
    <row r="224" spans="1:8" s="6" customFormat="1" x14ac:dyDescent="0.25">
      <c r="A224" s="106"/>
      <c r="B224" s="55"/>
      <c r="C224" s="107" t="s">
        <v>3</v>
      </c>
      <c r="D224" s="94">
        <v>1</v>
      </c>
      <c r="E224" s="95">
        <v>0.65</v>
      </c>
      <c r="F224" s="88">
        <v>650</v>
      </c>
      <c r="G224" s="88">
        <f t="shared" si="82"/>
        <v>650</v>
      </c>
      <c r="H224" s="88">
        <f t="shared" si="83"/>
        <v>7800</v>
      </c>
    </row>
    <row r="225" spans="1:8" s="6" customFormat="1" x14ac:dyDescent="0.25">
      <c r="A225" s="106"/>
      <c r="B225" s="55"/>
      <c r="C225" s="107" t="s">
        <v>4</v>
      </c>
      <c r="D225" s="94">
        <v>2</v>
      </c>
      <c r="E225" s="95">
        <v>0.55000000000000004</v>
      </c>
      <c r="F225" s="88">
        <v>550</v>
      </c>
      <c r="G225" s="88">
        <f t="shared" si="82"/>
        <v>1100</v>
      </c>
      <c r="H225" s="88">
        <f t="shared" si="83"/>
        <v>13200</v>
      </c>
    </row>
    <row r="226" spans="1:8" s="6" customFormat="1" x14ac:dyDescent="0.25">
      <c r="A226" s="106"/>
      <c r="B226" s="55"/>
      <c r="C226" s="107" t="s">
        <v>8</v>
      </c>
      <c r="D226" s="94">
        <v>2</v>
      </c>
      <c r="E226" s="95">
        <v>0.45</v>
      </c>
      <c r="F226" s="88">
        <v>450</v>
      </c>
      <c r="G226" s="88">
        <f t="shared" si="82"/>
        <v>900</v>
      </c>
      <c r="H226" s="88">
        <f t="shared" si="83"/>
        <v>10800</v>
      </c>
    </row>
    <row r="227" spans="1:8" s="6" customFormat="1" x14ac:dyDescent="0.25">
      <c r="A227" s="106"/>
      <c r="B227" s="55"/>
      <c r="C227" s="107" t="s">
        <v>6</v>
      </c>
      <c r="D227" s="94">
        <v>1</v>
      </c>
      <c r="E227" s="95">
        <v>0.7</v>
      </c>
      <c r="F227" s="88">
        <v>700</v>
      </c>
      <c r="G227" s="88">
        <f t="shared" si="82"/>
        <v>700</v>
      </c>
      <c r="H227" s="88">
        <f t="shared" si="83"/>
        <v>8400</v>
      </c>
    </row>
    <row r="228" spans="1:8" s="7" customFormat="1" x14ac:dyDescent="0.25">
      <c r="A228" s="108"/>
      <c r="B228" s="68">
        <v>10</v>
      </c>
      <c r="C228" s="109" t="s">
        <v>40</v>
      </c>
      <c r="D228" s="110">
        <f>SUM(D229:D233)</f>
        <v>9</v>
      </c>
      <c r="E228" s="110"/>
      <c r="F228" s="111"/>
      <c r="G228" s="111">
        <f>SUM(G229:G233)</f>
        <v>5550</v>
      </c>
      <c r="H228" s="111">
        <f>SUM(H229:H233)</f>
        <v>66600</v>
      </c>
    </row>
    <row r="229" spans="1:8" s="6" customFormat="1" x14ac:dyDescent="0.25">
      <c r="A229" s="106"/>
      <c r="B229" s="55"/>
      <c r="C229" s="107" t="s">
        <v>30</v>
      </c>
      <c r="D229" s="94">
        <v>1</v>
      </c>
      <c r="E229" s="95">
        <v>1</v>
      </c>
      <c r="F229" s="88">
        <v>1000</v>
      </c>
      <c r="G229" s="88">
        <f t="shared" ref="G229:G233" si="84">D229*F229</f>
        <v>1000</v>
      </c>
      <c r="H229" s="88">
        <f t="shared" ref="H229:H233" si="85">G229*12</f>
        <v>12000</v>
      </c>
    </row>
    <row r="230" spans="1:8" s="6" customFormat="1" x14ac:dyDescent="0.25">
      <c r="A230" s="106"/>
      <c r="B230" s="55"/>
      <c r="C230" s="107" t="s">
        <v>3</v>
      </c>
      <c r="D230" s="94">
        <v>2</v>
      </c>
      <c r="E230" s="95">
        <v>0.65</v>
      </c>
      <c r="F230" s="88">
        <v>650</v>
      </c>
      <c r="G230" s="88">
        <f t="shared" si="84"/>
        <v>1300</v>
      </c>
      <c r="H230" s="88">
        <f t="shared" si="85"/>
        <v>15600</v>
      </c>
    </row>
    <row r="231" spans="1:8" s="6" customFormat="1" x14ac:dyDescent="0.25">
      <c r="A231" s="106"/>
      <c r="B231" s="55"/>
      <c r="C231" s="107" t="s">
        <v>4</v>
      </c>
      <c r="D231" s="94">
        <v>3</v>
      </c>
      <c r="E231" s="95">
        <v>0.55000000000000004</v>
      </c>
      <c r="F231" s="88">
        <v>550</v>
      </c>
      <c r="G231" s="88">
        <f t="shared" si="84"/>
        <v>1650</v>
      </c>
      <c r="H231" s="88">
        <f t="shared" si="85"/>
        <v>19800</v>
      </c>
    </row>
    <row r="232" spans="1:8" s="6" customFormat="1" x14ac:dyDescent="0.25">
      <c r="A232" s="106"/>
      <c r="B232" s="55"/>
      <c r="C232" s="107" t="s">
        <v>8</v>
      </c>
      <c r="D232" s="94">
        <v>2</v>
      </c>
      <c r="E232" s="95">
        <v>0.45</v>
      </c>
      <c r="F232" s="88">
        <v>450</v>
      </c>
      <c r="G232" s="88">
        <f t="shared" si="84"/>
        <v>900</v>
      </c>
      <c r="H232" s="88">
        <f t="shared" si="85"/>
        <v>10800</v>
      </c>
    </row>
    <row r="233" spans="1:8" s="6" customFormat="1" x14ac:dyDescent="0.25">
      <c r="A233" s="106"/>
      <c r="B233" s="55"/>
      <c r="C233" s="107" t="s">
        <v>6</v>
      </c>
      <c r="D233" s="94">
        <v>1</v>
      </c>
      <c r="E233" s="95">
        <v>0.7</v>
      </c>
      <c r="F233" s="88">
        <v>700</v>
      </c>
      <c r="G233" s="88">
        <f t="shared" si="84"/>
        <v>700</v>
      </c>
      <c r="H233" s="88">
        <f t="shared" si="85"/>
        <v>8400</v>
      </c>
    </row>
    <row r="234" spans="1:8" s="7" customFormat="1" ht="30" x14ac:dyDescent="0.25">
      <c r="A234" s="108"/>
      <c r="B234" s="68">
        <v>11</v>
      </c>
      <c r="C234" s="109" t="s">
        <v>41</v>
      </c>
      <c r="D234" s="110">
        <f>SUM(D235:D239)</f>
        <v>11</v>
      </c>
      <c r="E234" s="110"/>
      <c r="F234" s="111"/>
      <c r="G234" s="111">
        <f>SUM(G235:G239)</f>
        <v>6550</v>
      </c>
      <c r="H234" s="111">
        <f>SUM(H235:H239)</f>
        <v>78600</v>
      </c>
    </row>
    <row r="235" spans="1:8" s="6" customFormat="1" x14ac:dyDescent="0.25">
      <c r="A235" s="106"/>
      <c r="B235" s="55"/>
      <c r="C235" s="107" t="s">
        <v>30</v>
      </c>
      <c r="D235" s="94">
        <v>1</v>
      </c>
      <c r="E235" s="95">
        <v>1</v>
      </c>
      <c r="F235" s="88">
        <v>1000</v>
      </c>
      <c r="G235" s="88">
        <f t="shared" ref="G235:G239" si="86">D235*F235</f>
        <v>1000</v>
      </c>
      <c r="H235" s="88">
        <f t="shared" ref="H235:H239" si="87">G235*12</f>
        <v>12000</v>
      </c>
    </row>
    <row r="236" spans="1:8" s="6" customFormat="1" x14ac:dyDescent="0.25">
      <c r="A236" s="106"/>
      <c r="B236" s="55"/>
      <c r="C236" s="107" t="s">
        <v>3</v>
      </c>
      <c r="D236" s="94">
        <v>2</v>
      </c>
      <c r="E236" s="95">
        <v>0.65</v>
      </c>
      <c r="F236" s="88">
        <v>650</v>
      </c>
      <c r="G236" s="88">
        <f t="shared" si="86"/>
        <v>1300</v>
      </c>
      <c r="H236" s="88">
        <f t="shared" si="87"/>
        <v>15600</v>
      </c>
    </row>
    <row r="237" spans="1:8" s="6" customFormat="1" x14ac:dyDescent="0.25">
      <c r="A237" s="106"/>
      <c r="B237" s="55"/>
      <c r="C237" s="107" t="s">
        <v>4</v>
      </c>
      <c r="D237" s="94">
        <v>4</v>
      </c>
      <c r="E237" s="95">
        <v>0.55000000000000004</v>
      </c>
      <c r="F237" s="88">
        <v>550</v>
      </c>
      <c r="G237" s="88">
        <f t="shared" si="86"/>
        <v>2200</v>
      </c>
      <c r="H237" s="88">
        <f t="shared" si="87"/>
        <v>26400</v>
      </c>
    </row>
    <row r="238" spans="1:8" s="6" customFormat="1" x14ac:dyDescent="0.25">
      <c r="A238" s="106"/>
      <c r="B238" s="55"/>
      <c r="C238" s="107" t="s">
        <v>8</v>
      </c>
      <c r="D238" s="94">
        <v>3</v>
      </c>
      <c r="E238" s="95">
        <v>0.45</v>
      </c>
      <c r="F238" s="88">
        <v>450</v>
      </c>
      <c r="G238" s="88">
        <f t="shared" si="86"/>
        <v>1350</v>
      </c>
      <c r="H238" s="88">
        <f t="shared" si="87"/>
        <v>16200</v>
      </c>
    </row>
    <row r="239" spans="1:8" s="6" customFormat="1" x14ac:dyDescent="0.25">
      <c r="A239" s="106"/>
      <c r="B239" s="55"/>
      <c r="C239" s="107" t="s">
        <v>6</v>
      </c>
      <c r="D239" s="94">
        <v>1</v>
      </c>
      <c r="E239" s="95">
        <v>0.7</v>
      </c>
      <c r="F239" s="88">
        <v>700</v>
      </c>
      <c r="G239" s="88">
        <f t="shared" si="86"/>
        <v>700</v>
      </c>
      <c r="H239" s="88">
        <f t="shared" si="87"/>
        <v>8400</v>
      </c>
    </row>
    <row r="240" spans="1:8" s="7" customFormat="1" ht="54.75" customHeight="1" x14ac:dyDescent="0.25">
      <c r="A240" s="108"/>
      <c r="B240" s="83" t="s">
        <v>119</v>
      </c>
      <c r="C240" s="105" t="s">
        <v>42</v>
      </c>
      <c r="D240" s="83">
        <f>SUM(D241:D249)</f>
        <v>12</v>
      </c>
      <c r="E240" s="83"/>
      <c r="F240" s="86"/>
      <c r="G240" s="86">
        <f>SUM(G241:G249)</f>
        <v>9700</v>
      </c>
      <c r="H240" s="86">
        <f>SUM(H241:H249)</f>
        <v>116400</v>
      </c>
    </row>
    <row r="241" spans="1:8" s="6" customFormat="1" x14ac:dyDescent="0.25">
      <c r="A241" s="106"/>
      <c r="B241" s="55"/>
      <c r="C241" s="107" t="s">
        <v>26</v>
      </c>
      <c r="D241" s="94">
        <v>1</v>
      </c>
      <c r="E241" s="95">
        <v>1.8</v>
      </c>
      <c r="F241" s="88">
        <v>1800</v>
      </c>
      <c r="G241" s="88">
        <f t="shared" ref="G241:G249" si="88">D241*F241</f>
        <v>1800</v>
      </c>
      <c r="H241" s="88">
        <f t="shared" ref="H241:H249" si="89">G241*12</f>
        <v>21600</v>
      </c>
    </row>
    <row r="242" spans="1:8" s="6" customFormat="1" x14ac:dyDescent="0.25">
      <c r="A242" s="106"/>
      <c r="B242" s="55"/>
      <c r="C242" s="107" t="s">
        <v>2</v>
      </c>
      <c r="D242" s="94">
        <v>1</v>
      </c>
      <c r="E242" s="95">
        <v>1.3</v>
      </c>
      <c r="F242" s="88">
        <v>1300</v>
      </c>
      <c r="G242" s="88">
        <f t="shared" si="88"/>
        <v>1300</v>
      </c>
      <c r="H242" s="88">
        <f t="shared" si="89"/>
        <v>15600</v>
      </c>
    </row>
    <row r="243" spans="1:8" s="6" customFormat="1" x14ac:dyDescent="0.25">
      <c r="A243" s="106"/>
      <c r="B243" s="55"/>
      <c r="C243" s="77" t="s">
        <v>27</v>
      </c>
      <c r="D243" s="94">
        <v>1</v>
      </c>
      <c r="E243" s="95">
        <v>0.7</v>
      </c>
      <c r="F243" s="88">
        <v>700</v>
      </c>
      <c r="G243" s="88">
        <f t="shared" si="88"/>
        <v>700</v>
      </c>
      <c r="H243" s="88">
        <f t="shared" si="89"/>
        <v>8400</v>
      </c>
    </row>
    <row r="244" spans="1:8" s="6" customFormat="1" x14ac:dyDescent="0.25">
      <c r="A244" s="106"/>
      <c r="B244" s="55"/>
      <c r="C244" s="107" t="s">
        <v>10</v>
      </c>
      <c r="D244" s="94">
        <v>1</v>
      </c>
      <c r="E244" s="95">
        <v>0.8</v>
      </c>
      <c r="F244" s="88">
        <v>800</v>
      </c>
      <c r="G244" s="88">
        <f t="shared" si="88"/>
        <v>800</v>
      </c>
      <c r="H244" s="88">
        <f t="shared" si="89"/>
        <v>9600</v>
      </c>
    </row>
    <row r="245" spans="1:8" s="6" customFormat="1" x14ac:dyDescent="0.25">
      <c r="A245" s="106"/>
      <c r="B245" s="55"/>
      <c r="C245" s="77" t="s">
        <v>43</v>
      </c>
      <c r="D245" s="94">
        <v>0</v>
      </c>
      <c r="E245" s="95">
        <v>0.8</v>
      </c>
      <c r="F245" s="88">
        <v>800</v>
      </c>
      <c r="G245" s="88">
        <f t="shared" si="88"/>
        <v>0</v>
      </c>
      <c r="H245" s="88">
        <f t="shared" si="89"/>
        <v>0</v>
      </c>
    </row>
    <row r="246" spans="1:8" s="6" customFormat="1" x14ac:dyDescent="0.25">
      <c r="A246" s="106"/>
      <c r="B246" s="55"/>
      <c r="C246" s="77" t="s">
        <v>44</v>
      </c>
      <c r="D246" s="94">
        <v>1</v>
      </c>
      <c r="E246" s="95">
        <v>0.9</v>
      </c>
      <c r="F246" s="88">
        <v>900</v>
      </c>
      <c r="G246" s="88">
        <f t="shared" si="88"/>
        <v>900</v>
      </c>
      <c r="H246" s="88">
        <f t="shared" si="89"/>
        <v>10800</v>
      </c>
    </row>
    <row r="247" spans="1:8" s="6" customFormat="1" x14ac:dyDescent="0.25">
      <c r="A247" s="106"/>
      <c r="B247" s="55"/>
      <c r="C247" s="107" t="s">
        <v>3</v>
      </c>
      <c r="D247" s="94">
        <v>2</v>
      </c>
      <c r="E247" s="95">
        <v>0.7</v>
      </c>
      <c r="F247" s="88">
        <v>700</v>
      </c>
      <c r="G247" s="88">
        <f t="shared" si="88"/>
        <v>1400</v>
      </c>
      <c r="H247" s="88">
        <f t="shared" si="89"/>
        <v>16800</v>
      </c>
    </row>
    <row r="248" spans="1:8" s="6" customFormat="1" x14ac:dyDescent="0.25">
      <c r="A248" s="106"/>
      <c r="B248" s="55"/>
      <c r="C248" s="107" t="s">
        <v>31</v>
      </c>
      <c r="D248" s="94">
        <v>3</v>
      </c>
      <c r="E248" s="95">
        <v>0.6</v>
      </c>
      <c r="F248" s="88">
        <v>600</v>
      </c>
      <c r="G248" s="88">
        <f t="shared" si="88"/>
        <v>1800</v>
      </c>
      <c r="H248" s="88">
        <f t="shared" si="89"/>
        <v>21600</v>
      </c>
    </row>
    <row r="249" spans="1:8" s="6" customFormat="1" x14ac:dyDescent="0.25">
      <c r="A249" s="106"/>
      <c r="B249" s="55"/>
      <c r="C249" s="107" t="s">
        <v>8</v>
      </c>
      <c r="D249" s="94">
        <v>2</v>
      </c>
      <c r="E249" s="95">
        <v>0.5</v>
      </c>
      <c r="F249" s="88">
        <v>500</v>
      </c>
      <c r="G249" s="88">
        <f t="shared" si="88"/>
        <v>1000</v>
      </c>
      <c r="H249" s="88">
        <f t="shared" si="89"/>
        <v>12000</v>
      </c>
    </row>
    <row r="250" spans="1:8" s="7" customFormat="1" x14ac:dyDescent="0.25">
      <c r="A250" s="108"/>
      <c r="B250" s="68">
        <v>1</v>
      </c>
      <c r="C250" s="109" t="s">
        <v>45</v>
      </c>
      <c r="D250" s="110">
        <f>SUM(D251:D255)</f>
        <v>6</v>
      </c>
      <c r="E250" s="110"/>
      <c r="F250" s="111"/>
      <c r="G250" s="111">
        <f>SUM(G251:G255)</f>
        <v>3800</v>
      </c>
      <c r="H250" s="111">
        <f>SUM(H251:H255)</f>
        <v>45600</v>
      </c>
    </row>
    <row r="251" spans="1:8" s="6" customFormat="1" x14ac:dyDescent="0.25">
      <c r="A251" s="106"/>
      <c r="B251" s="55"/>
      <c r="C251" s="107" t="s">
        <v>30</v>
      </c>
      <c r="D251" s="94">
        <v>1</v>
      </c>
      <c r="E251" s="95">
        <v>1</v>
      </c>
      <c r="F251" s="88">
        <v>1000</v>
      </c>
      <c r="G251" s="88">
        <f t="shared" ref="G251:G255" si="90">D251*F251</f>
        <v>1000</v>
      </c>
      <c r="H251" s="88">
        <f t="shared" ref="H251:H255" si="91">G251*12</f>
        <v>12000</v>
      </c>
    </row>
    <row r="252" spans="1:8" s="6" customFormat="1" x14ac:dyDescent="0.25">
      <c r="A252" s="106"/>
      <c r="B252" s="55"/>
      <c r="C252" s="107" t="s">
        <v>3</v>
      </c>
      <c r="D252" s="94">
        <v>1</v>
      </c>
      <c r="E252" s="95">
        <v>0.65</v>
      </c>
      <c r="F252" s="88">
        <v>650</v>
      </c>
      <c r="G252" s="88">
        <f t="shared" si="90"/>
        <v>650</v>
      </c>
      <c r="H252" s="88">
        <f t="shared" si="91"/>
        <v>7800</v>
      </c>
    </row>
    <row r="253" spans="1:8" s="6" customFormat="1" x14ac:dyDescent="0.25">
      <c r="A253" s="106"/>
      <c r="B253" s="55"/>
      <c r="C253" s="107" t="s">
        <v>4</v>
      </c>
      <c r="D253" s="94">
        <v>1</v>
      </c>
      <c r="E253" s="95">
        <v>0.55000000000000004</v>
      </c>
      <c r="F253" s="88">
        <v>550</v>
      </c>
      <c r="G253" s="88">
        <f t="shared" si="90"/>
        <v>550</v>
      </c>
      <c r="H253" s="88">
        <f t="shared" si="91"/>
        <v>6600</v>
      </c>
    </row>
    <row r="254" spans="1:8" s="6" customFormat="1" x14ac:dyDescent="0.25">
      <c r="A254" s="106"/>
      <c r="B254" s="55"/>
      <c r="C254" s="107" t="s">
        <v>8</v>
      </c>
      <c r="D254" s="94">
        <v>2</v>
      </c>
      <c r="E254" s="95">
        <v>0.45</v>
      </c>
      <c r="F254" s="88">
        <v>450</v>
      </c>
      <c r="G254" s="88">
        <f t="shared" si="90"/>
        <v>900</v>
      </c>
      <c r="H254" s="88">
        <f t="shared" si="91"/>
        <v>10800</v>
      </c>
    </row>
    <row r="255" spans="1:8" s="6" customFormat="1" x14ac:dyDescent="0.25">
      <c r="A255" s="106"/>
      <c r="B255" s="55"/>
      <c r="C255" s="107" t="s">
        <v>6</v>
      </c>
      <c r="D255" s="94">
        <v>1</v>
      </c>
      <c r="E255" s="95">
        <v>0.7</v>
      </c>
      <c r="F255" s="88">
        <v>700</v>
      </c>
      <c r="G255" s="88">
        <f t="shared" si="90"/>
        <v>700</v>
      </c>
      <c r="H255" s="88">
        <f t="shared" si="91"/>
        <v>8400</v>
      </c>
    </row>
    <row r="256" spans="1:8" s="7" customFormat="1" x14ac:dyDescent="0.25">
      <c r="A256" s="108"/>
      <c r="B256" s="68">
        <v>2</v>
      </c>
      <c r="C256" s="109" t="s">
        <v>46</v>
      </c>
      <c r="D256" s="110">
        <f>SUM(D257:D261)</f>
        <v>5</v>
      </c>
      <c r="E256" s="110"/>
      <c r="F256" s="111"/>
      <c r="G256" s="111">
        <f>SUM(G257:G261)</f>
        <v>3350</v>
      </c>
      <c r="H256" s="111">
        <f>SUM(H257:H261)</f>
        <v>40200</v>
      </c>
    </row>
    <row r="257" spans="1:8" s="6" customFormat="1" x14ac:dyDescent="0.25">
      <c r="A257" s="106"/>
      <c r="B257" s="55"/>
      <c r="C257" s="107" t="s">
        <v>30</v>
      </c>
      <c r="D257" s="94">
        <v>1</v>
      </c>
      <c r="E257" s="95">
        <v>1</v>
      </c>
      <c r="F257" s="88">
        <v>1000</v>
      </c>
      <c r="G257" s="88">
        <f t="shared" ref="G257:G261" si="92">D257*F257</f>
        <v>1000</v>
      </c>
      <c r="H257" s="88">
        <f t="shared" ref="H257:H261" si="93">G257*12</f>
        <v>12000</v>
      </c>
    </row>
    <row r="258" spans="1:8" s="6" customFormat="1" x14ac:dyDescent="0.25">
      <c r="A258" s="106"/>
      <c r="B258" s="55"/>
      <c r="C258" s="107" t="s">
        <v>3</v>
      </c>
      <c r="D258" s="94">
        <v>1</v>
      </c>
      <c r="E258" s="95">
        <v>0.65</v>
      </c>
      <c r="F258" s="88">
        <v>650</v>
      </c>
      <c r="G258" s="88">
        <f t="shared" si="92"/>
        <v>650</v>
      </c>
      <c r="H258" s="88">
        <f t="shared" si="93"/>
        <v>7800</v>
      </c>
    </row>
    <row r="259" spans="1:8" s="6" customFormat="1" x14ac:dyDescent="0.25">
      <c r="A259" s="106"/>
      <c r="B259" s="55"/>
      <c r="C259" s="107" t="s">
        <v>31</v>
      </c>
      <c r="D259" s="94">
        <v>1</v>
      </c>
      <c r="E259" s="95">
        <v>0.55000000000000004</v>
      </c>
      <c r="F259" s="88">
        <v>550</v>
      </c>
      <c r="G259" s="88">
        <f t="shared" si="92"/>
        <v>550</v>
      </c>
      <c r="H259" s="88">
        <f t="shared" si="93"/>
        <v>6600</v>
      </c>
    </row>
    <row r="260" spans="1:8" s="6" customFormat="1" x14ac:dyDescent="0.25">
      <c r="A260" s="106"/>
      <c r="B260" s="55"/>
      <c r="C260" s="107" t="s">
        <v>8</v>
      </c>
      <c r="D260" s="94">
        <v>1</v>
      </c>
      <c r="E260" s="95">
        <v>0.45</v>
      </c>
      <c r="F260" s="88">
        <v>450</v>
      </c>
      <c r="G260" s="88">
        <f t="shared" si="92"/>
        <v>450</v>
      </c>
      <c r="H260" s="88">
        <f t="shared" si="93"/>
        <v>5400</v>
      </c>
    </row>
    <row r="261" spans="1:8" s="6" customFormat="1" x14ac:dyDescent="0.25">
      <c r="A261" s="106"/>
      <c r="B261" s="55"/>
      <c r="C261" s="107" t="s">
        <v>6</v>
      </c>
      <c r="D261" s="94">
        <v>1</v>
      </c>
      <c r="E261" s="95">
        <v>0.7</v>
      </c>
      <c r="F261" s="88">
        <v>700</v>
      </c>
      <c r="G261" s="88">
        <f t="shared" si="92"/>
        <v>700</v>
      </c>
      <c r="H261" s="88">
        <f t="shared" si="93"/>
        <v>8400</v>
      </c>
    </row>
    <row r="262" spans="1:8" s="7" customFormat="1" x14ac:dyDescent="0.25">
      <c r="A262" s="108"/>
      <c r="B262" s="68">
        <v>3</v>
      </c>
      <c r="C262" s="109" t="s">
        <v>47</v>
      </c>
      <c r="D262" s="110">
        <f>SUM(D263:D267)</f>
        <v>6</v>
      </c>
      <c r="E262" s="110"/>
      <c r="F262" s="111"/>
      <c r="G262" s="111">
        <f>SUM(G263:G267)</f>
        <v>3900</v>
      </c>
      <c r="H262" s="111">
        <f>SUM(H263:H267)</f>
        <v>46800</v>
      </c>
    </row>
    <row r="263" spans="1:8" s="6" customFormat="1" x14ac:dyDescent="0.25">
      <c r="A263" s="106"/>
      <c r="B263" s="55"/>
      <c r="C263" s="107" t="s">
        <v>30</v>
      </c>
      <c r="D263" s="94">
        <v>1</v>
      </c>
      <c r="E263" s="95">
        <v>1</v>
      </c>
      <c r="F263" s="88">
        <v>1000</v>
      </c>
      <c r="G263" s="88">
        <f t="shared" ref="G263:G267" si="94">D263*F263</f>
        <v>1000</v>
      </c>
      <c r="H263" s="88">
        <f t="shared" ref="H263:H267" si="95">G263*12</f>
        <v>12000</v>
      </c>
    </row>
    <row r="264" spans="1:8" s="6" customFormat="1" x14ac:dyDescent="0.25">
      <c r="A264" s="106"/>
      <c r="B264" s="55"/>
      <c r="C264" s="107" t="s">
        <v>3</v>
      </c>
      <c r="D264" s="94">
        <v>1</v>
      </c>
      <c r="E264" s="95">
        <v>0.65</v>
      </c>
      <c r="F264" s="88">
        <v>650</v>
      </c>
      <c r="G264" s="88">
        <f t="shared" si="94"/>
        <v>650</v>
      </c>
      <c r="H264" s="88">
        <f t="shared" si="95"/>
        <v>7800</v>
      </c>
    </row>
    <row r="265" spans="1:8" s="6" customFormat="1" x14ac:dyDescent="0.25">
      <c r="A265" s="106"/>
      <c r="B265" s="55"/>
      <c r="C265" s="107" t="s">
        <v>4</v>
      </c>
      <c r="D265" s="94">
        <v>2</v>
      </c>
      <c r="E265" s="95">
        <v>0.55000000000000004</v>
      </c>
      <c r="F265" s="88">
        <v>550</v>
      </c>
      <c r="G265" s="88">
        <f t="shared" si="94"/>
        <v>1100</v>
      </c>
      <c r="H265" s="88">
        <f t="shared" si="95"/>
        <v>13200</v>
      </c>
    </row>
    <row r="266" spans="1:8" s="6" customFormat="1" x14ac:dyDescent="0.25">
      <c r="A266" s="106"/>
      <c r="B266" s="55"/>
      <c r="C266" s="107" t="s">
        <v>8</v>
      </c>
      <c r="D266" s="94">
        <v>1</v>
      </c>
      <c r="E266" s="95">
        <v>0.45</v>
      </c>
      <c r="F266" s="88">
        <v>450</v>
      </c>
      <c r="G266" s="88">
        <f t="shared" si="94"/>
        <v>450</v>
      </c>
      <c r="H266" s="88">
        <f t="shared" si="95"/>
        <v>5400</v>
      </c>
    </row>
    <row r="267" spans="1:8" s="6" customFormat="1" x14ac:dyDescent="0.25">
      <c r="A267" s="106"/>
      <c r="B267" s="55"/>
      <c r="C267" s="107" t="s">
        <v>6</v>
      </c>
      <c r="D267" s="94">
        <v>1</v>
      </c>
      <c r="E267" s="95">
        <v>0.7</v>
      </c>
      <c r="F267" s="88">
        <v>700</v>
      </c>
      <c r="G267" s="88">
        <f t="shared" si="94"/>
        <v>700</v>
      </c>
      <c r="H267" s="88">
        <f t="shared" si="95"/>
        <v>8400</v>
      </c>
    </row>
    <row r="268" spans="1:8" s="7" customFormat="1" ht="32.25" customHeight="1" x14ac:dyDescent="0.25">
      <c r="A268" s="108"/>
      <c r="B268" s="83" t="s">
        <v>120</v>
      </c>
      <c r="C268" s="105" t="s">
        <v>48</v>
      </c>
      <c r="D268" s="83">
        <f>SUM(D269:D277)</f>
        <v>18</v>
      </c>
      <c r="E268" s="83"/>
      <c r="F268" s="86"/>
      <c r="G268" s="98">
        <f>SUM(G269:G277)</f>
        <v>12900</v>
      </c>
      <c r="H268" s="98">
        <f>SUM(H269:H277)</f>
        <v>154800</v>
      </c>
    </row>
    <row r="269" spans="1:8" s="6" customFormat="1" x14ac:dyDescent="0.25">
      <c r="A269" s="106"/>
      <c r="B269" s="55"/>
      <c r="C269" s="107" t="s">
        <v>26</v>
      </c>
      <c r="D269" s="94">
        <v>1</v>
      </c>
      <c r="E269" s="95">
        <v>1.8</v>
      </c>
      <c r="F269" s="88">
        <v>1800</v>
      </c>
      <c r="G269" s="88">
        <f t="shared" ref="G269:G277" si="96">D269*F269</f>
        <v>1800</v>
      </c>
      <c r="H269" s="88">
        <f t="shared" ref="H269:H277" si="97">G269*12</f>
        <v>21600</v>
      </c>
    </row>
    <row r="270" spans="1:8" s="6" customFormat="1" x14ac:dyDescent="0.25">
      <c r="A270" s="106"/>
      <c r="B270" s="55"/>
      <c r="C270" s="107" t="s">
        <v>2</v>
      </c>
      <c r="D270" s="94">
        <v>1</v>
      </c>
      <c r="E270" s="95">
        <v>1.3</v>
      </c>
      <c r="F270" s="88">
        <v>1300</v>
      </c>
      <c r="G270" s="88">
        <f t="shared" si="96"/>
        <v>1300</v>
      </c>
      <c r="H270" s="88">
        <f t="shared" si="97"/>
        <v>15600</v>
      </c>
    </row>
    <row r="271" spans="1:8" s="6" customFormat="1" x14ac:dyDescent="0.25">
      <c r="A271" s="106"/>
      <c r="B271" s="55"/>
      <c r="C271" s="77" t="s">
        <v>27</v>
      </c>
      <c r="D271" s="94">
        <v>1</v>
      </c>
      <c r="E271" s="95">
        <v>0.7</v>
      </c>
      <c r="F271" s="88">
        <v>700</v>
      </c>
      <c r="G271" s="88">
        <f t="shared" si="96"/>
        <v>700</v>
      </c>
      <c r="H271" s="88">
        <f t="shared" si="97"/>
        <v>8400</v>
      </c>
    </row>
    <row r="272" spans="1:8" s="6" customFormat="1" x14ac:dyDescent="0.25">
      <c r="A272" s="106"/>
      <c r="B272" s="55"/>
      <c r="C272" s="107" t="s">
        <v>10</v>
      </c>
      <c r="D272" s="94">
        <v>1</v>
      </c>
      <c r="E272" s="95">
        <v>0.8</v>
      </c>
      <c r="F272" s="88">
        <v>800</v>
      </c>
      <c r="G272" s="88">
        <f t="shared" si="96"/>
        <v>800</v>
      </c>
      <c r="H272" s="88">
        <f t="shared" si="97"/>
        <v>9600</v>
      </c>
    </row>
    <row r="273" spans="1:8" s="6" customFormat="1" x14ac:dyDescent="0.25">
      <c r="A273" s="106"/>
      <c r="B273" s="55"/>
      <c r="C273" s="77" t="s">
        <v>43</v>
      </c>
      <c r="D273" s="94">
        <v>0</v>
      </c>
      <c r="E273" s="95">
        <v>0.8</v>
      </c>
      <c r="F273" s="88">
        <v>800</v>
      </c>
      <c r="G273" s="88">
        <f t="shared" si="96"/>
        <v>0</v>
      </c>
      <c r="H273" s="88">
        <f t="shared" si="97"/>
        <v>0</v>
      </c>
    </row>
    <row r="274" spans="1:8" s="6" customFormat="1" x14ac:dyDescent="0.25">
      <c r="A274" s="106"/>
      <c r="B274" s="55"/>
      <c r="C274" s="77" t="s">
        <v>44</v>
      </c>
      <c r="D274" s="94">
        <v>1</v>
      </c>
      <c r="E274" s="95">
        <v>0.9</v>
      </c>
      <c r="F274" s="88">
        <v>900</v>
      </c>
      <c r="G274" s="88">
        <f t="shared" si="96"/>
        <v>900</v>
      </c>
      <c r="H274" s="88">
        <f t="shared" si="97"/>
        <v>10800</v>
      </c>
    </row>
    <row r="275" spans="1:8" s="6" customFormat="1" x14ac:dyDescent="0.25">
      <c r="A275" s="106"/>
      <c r="B275" s="55"/>
      <c r="C275" s="107" t="s">
        <v>3</v>
      </c>
      <c r="D275" s="94">
        <v>2</v>
      </c>
      <c r="E275" s="95">
        <v>0.7</v>
      </c>
      <c r="F275" s="88">
        <v>700</v>
      </c>
      <c r="G275" s="88">
        <f t="shared" si="96"/>
        <v>1400</v>
      </c>
      <c r="H275" s="88">
        <f t="shared" si="97"/>
        <v>16800</v>
      </c>
    </row>
    <row r="276" spans="1:8" s="6" customFormat="1" x14ac:dyDescent="0.25">
      <c r="A276" s="106"/>
      <c r="B276" s="55"/>
      <c r="C276" s="107" t="s">
        <v>31</v>
      </c>
      <c r="D276" s="94">
        <v>5</v>
      </c>
      <c r="E276" s="95">
        <v>0.6</v>
      </c>
      <c r="F276" s="88">
        <v>600</v>
      </c>
      <c r="G276" s="88">
        <f t="shared" si="96"/>
        <v>3000</v>
      </c>
      <c r="H276" s="88">
        <f t="shared" si="97"/>
        <v>36000</v>
      </c>
    </row>
    <row r="277" spans="1:8" s="6" customFormat="1" x14ac:dyDescent="0.25">
      <c r="A277" s="106"/>
      <c r="B277" s="55"/>
      <c r="C277" s="107" t="s">
        <v>8</v>
      </c>
      <c r="D277" s="94">
        <v>6</v>
      </c>
      <c r="E277" s="95">
        <v>0.5</v>
      </c>
      <c r="F277" s="88">
        <v>500</v>
      </c>
      <c r="G277" s="88">
        <f t="shared" si="96"/>
        <v>3000</v>
      </c>
      <c r="H277" s="88">
        <f t="shared" si="97"/>
        <v>36000</v>
      </c>
    </row>
    <row r="278" spans="1:8" s="7" customFormat="1" ht="30" x14ac:dyDescent="0.25">
      <c r="A278" s="108"/>
      <c r="B278" s="68">
        <v>1</v>
      </c>
      <c r="C278" s="109" t="s">
        <v>49</v>
      </c>
      <c r="D278" s="110">
        <f>SUM(D279:D283)</f>
        <v>9</v>
      </c>
      <c r="E278" s="110"/>
      <c r="F278" s="111"/>
      <c r="G278" s="111">
        <f>SUM(G279:G283)</f>
        <v>5550</v>
      </c>
      <c r="H278" s="111">
        <f>SUM(H279:H283)</f>
        <v>66600</v>
      </c>
    </row>
    <row r="279" spans="1:8" s="6" customFormat="1" x14ac:dyDescent="0.25">
      <c r="A279" s="106"/>
      <c r="B279" s="55"/>
      <c r="C279" s="107" t="s">
        <v>30</v>
      </c>
      <c r="D279" s="94">
        <v>1</v>
      </c>
      <c r="E279" s="95">
        <v>1</v>
      </c>
      <c r="F279" s="88">
        <v>1000</v>
      </c>
      <c r="G279" s="88">
        <f t="shared" ref="G279:G283" si="98">D279*F279</f>
        <v>1000</v>
      </c>
      <c r="H279" s="88">
        <f t="shared" ref="H279:H283" si="99">G279*12</f>
        <v>12000</v>
      </c>
    </row>
    <row r="280" spans="1:8" s="6" customFormat="1" x14ac:dyDescent="0.25">
      <c r="A280" s="106"/>
      <c r="B280" s="55"/>
      <c r="C280" s="107" t="s">
        <v>3</v>
      </c>
      <c r="D280" s="94">
        <v>2</v>
      </c>
      <c r="E280" s="95">
        <v>0.65</v>
      </c>
      <c r="F280" s="88">
        <v>650</v>
      </c>
      <c r="G280" s="88">
        <f t="shared" si="98"/>
        <v>1300</v>
      </c>
      <c r="H280" s="88">
        <f t="shared" si="99"/>
        <v>15600</v>
      </c>
    </row>
    <row r="281" spans="1:8" s="6" customFormat="1" x14ac:dyDescent="0.25">
      <c r="A281" s="106"/>
      <c r="B281" s="55"/>
      <c r="C281" s="107" t="s">
        <v>4</v>
      </c>
      <c r="D281" s="94">
        <v>3</v>
      </c>
      <c r="E281" s="95">
        <v>0.55000000000000004</v>
      </c>
      <c r="F281" s="88">
        <v>550</v>
      </c>
      <c r="G281" s="88">
        <f t="shared" si="98"/>
        <v>1650</v>
      </c>
      <c r="H281" s="88">
        <f t="shared" si="99"/>
        <v>19800</v>
      </c>
    </row>
    <row r="282" spans="1:8" s="6" customFormat="1" x14ac:dyDescent="0.25">
      <c r="A282" s="106"/>
      <c r="B282" s="55"/>
      <c r="C282" s="107" t="s">
        <v>8</v>
      </c>
      <c r="D282" s="94">
        <v>2</v>
      </c>
      <c r="E282" s="95">
        <v>0.45</v>
      </c>
      <c r="F282" s="88">
        <v>450</v>
      </c>
      <c r="G282" s="88">
        <f t="shared" si="98"/>
        <v>900</v>
      </c>
      <c r="H282" s="88">
        <f t="shared" si="99"/>
        <v>10800</v>
      </c>
    </row>
    <row r="283" spans="1:8" s="6" customFormat="1" x14ac:dyDescent="0.25">
      <c r="A283" s="106"/>
      <c r="B283" s="55"/>
      <c r="C283" s="107" t="s">
        <v>6</v>
      </c>
      <c r="D283" s="94">
        <v>1</v>
      </c>
      <c r="E283" s="95">
        <v>0.7</v>
      </c>
      <c r="F283" s="88">
        <v>700</v>
      </c>
      <c r="G283" s="88">
        <f t="shared" si="98"/>
        <v>700</v>
      </c>
      <c r="H283" s="88">
        <f t="shared" si="99"/>
        <v>8400</v>
      </c>
    </row>
    <row r="284" spans="1:8" s="7" customFormat="1" ht="30" x14ac:dyDescent="0.25">
      <c r="A284" s="108"/>
      <c r="B284" s="68">
        <v>2</v>
      </c>
      <c r="C284" s="109" t="s">
        <v>50</v>
      </c>
      <c r="D284" s="110">
        <f>SUM(D285:D289)</f>
        <v>7</v>
      </c>
      <c r="E284" s="110"/>
      <c r="F284" s="111"/>
      <c r="G284" s="111">
        <f>SUM(G285:G289)</f>
        <v>4350</v>
      </c>
      <c r="H284" s="111">
        <f>SUM(H285:H289)</f>
        <v>52200</v>
      </c>
    </row>
    <row r="285" spans="1:8" s="6" customFormat="1" x14ac:dyDescent="0.25">
      <c r="A285" s="106"/>
      <c r="B285" s="55"/>
      <c r="C285" s="107" t="s">
        <v>30</v>
      </c>
      <c r="D285" s="94">
        <v>1</v>
      </c>
      <c r="E285" s="95">
        <v>1</v>
      </c>
      <c r="F285" s="88">
        <v>1000</v>
      </c>
      <c r="G285" s="88">
        <f t="shared" ref="G285:G289" si="100">D285*F285</f>
        <v>1000</v>
      </c>
      <c r="H285" s="88">
        <f t="shared" ref="H285:H289" si="101">G285*12</f>
        <v>12000</v>
      </c>
    </row>
    <row r="286" spans="1:8" s="6" customFormat="1" x14ac:dyDescent="0.25">
      <c r="A286" s="106"/>
      <c r="B286" s="55"/>
      <c r="C286" s="107" t="s">
        <v>3</v>
      </c>
      <c r="D286" s="94">
        <v>1</v>
      </c>
      <c r="E286" s="95">
        <v>0.65</v>
      </c>
      <c r="F286" s="88">
        <v>650</v>
      </c>
      <c r="G286" s="88">
        <f t="shared" si="100"/>
        <v>650</v>
      </c>
      <c r="H286" s="88">
        <f t="shared" si="101"/>
        <v>7800</v>
      </c>
    </row>
    <row r="287" spans="1:8" s="6" customFormat="1" x14ac:dyDescent="0.25">
      <c r="A287" s="106"/>
      <c r="B287" s="55"/>
      <c r="C287" s="107" t="s">
        <v>4</v>
      </c>
      <c r="D287" s="94">
        <v>2</v>
      </c>
      <c r="E287" s="95">
        <v>0.55000000000000004</v>
      </c>
      <c r="F287" s="88">
        <v>550</v>
      </c>
      <c r="G287" s="88">
        <f t="shared" si="100"/>
        <v>1100</v>
      </c>
      <c r="H287" s="88">
        <f t="shared" si="101"/>
        <v>13200</v>
      </c>
    </row>
    <row r="288" spans="1:8" s="6" customFormat="1" x14ac:dyDescent="0.25">
      <c r="A288" s="106"/>
      <c r="B288" s="55"/>
      <c r="C288" s="107" t="s">
        <v>8</v>
      </c>
      <c r="D288" s="94">
        <v>2</v>
      </c>
      <c r="E288" s="95">
        <v>0.45</v>
      </c>
      <c r="F288" s="88">
        <v>450</v>
      </c>
      <c r="G288" s="88">
        <f t="shared" si="100"/>
        <v>900</v>
      </c>
      <c r="H288" s="88">
        <f t="shared" si="101"/>
        <v>10800</v>
      </c>
    </row>
    <row r="289" spans="1:8" s="6" customFormat="1" x14ac:dyDescent="0.25">
      <c r="A289" s="106"/>
      <c r="B289" s="55"/>
      <c r="C289" s="107" t="s">
        <v>6</v>
      </c>
      <c r="D289" s="94">
        <v>1</v>
      </c>
      <c r="E289" s="95">
        <v>0.7</v>
      </c>
      <c r="F289" s="88">
        <v>700</v>
      </c>
      <c r="G289" s="88">
        <f t="shared" si="100"/>
        <v>700</v>
      </c>
      <c r="H289" s="88">
        <f t="shared" si="101"/>
        <v>8400</v>
      </c>
    </row>
    <row r="290" spans="1:8" s="11" customFormat="1" ht="52.5" customHeight="1" x14ac:dyDescent="0.25">
      <c r="A290" s="112"/>
      <c r="B290" s="113" t="s">
        <v>121</v>
      </c>
      <c r="C290" s="114" t="s">
        <v>51</v>
      </c>
      <c r="D290" s="83">
        <f>SUM(D291:D299)</f>
        <v>27</v>
      </c>
      <c r="E290" s="115"/>
      <c r="F290" s="116"/>
      <c r="G290" s="117">
        <f>SUM(G291:G299)</f>
        <v>19900</v>
      </c>
      <c r="H290" s="117">
        <f>SUM(H291:H299)</f>
        <v>238800</v>
      </c>
    </row>
    <row r="291" spans="1:8" s="6" customFormat="1" x14ac:dyDescent="0.25">
      <c r="A291" s="106"/>
      <c r="B291" s="55"/>
      <c r="C291" s="107" t="s">
        <v>26</v>
      </c>
      <c r="D291" s="94">
        <v>1</v>
      </c>
      <c r="E291" s="95">
        <v>1.8</v>
      </c>
      <c r="F291" s="88">
        <v>1800</v>
      </c>
      <c r="G291" s="88">
        <f t="shared" ref="G291:G299" si="102">D291*F291</f>
        <v>1800</v>
      </c>
      <c r="H291" s="88">
        <f t="shared" ref="H291:H299" si="103">G291*12</f>
        <v>21600</v>
      </c>
    </row>
    <row r="292" spans="1:8" s="6" customFormat="1" x14ac:dyDescent="0.25">
      <c r="A292" s="106"/>
      <c r="B292" s="55"/>
      <c r="C292" s="107" t="s">
        <v>2</v>
      </c>
      <c r="D292" s="94">
        <v>3</v>
      </c>
      <c r="E292" s="95">
        <v>1.3</v>
      </c>
      <c r="F292" s="88">
        <v>1300</v>
      </c>
      <c r="G292" s="88">
        <f t="shared" si="102"/>
        <v>3900</v>
      </c>
      <c r="H292" s="88">
        <f t="shared" si="103"/>
        <v>46800</v>
      </c>
    </row>
    <row r="293" spans="1:8" s="6" customFormat="1" x14ac:dyDescent="0.25">
      <c r="A293" s="106"/>
      <c r="B293" s="55"/>
      <c r="C293" s="77" t="s">
        <v>27</v>
      </c>
      <c r="D293" s="94">
        <v>1</v>
      </c>
      <c r="E293" s="95">
        <v>0.7</v>
      </c>
      <c r="F293" s="88">
        <v>700</v>
      </c>
      <c r="G293" s="88">
        <f t="shared" si="102"/>
        <v>700</v>
      </c>
      <c r="H293" s="88">
        <f t="shared" si="103"/>
        <v>8400</v>
      </c>
    </row>
    <row r="294" spans="1:8" s="6" customFormat="1" x14ac:dyDescent="0.25">
      <c r="A294" s="106"/>
      <c r="B294" s="55"/>
      <c r="C294" s="107" t="s">
        <v>10</v>
      </c>
      <c r="D294" s="94">
        <v>1</v>
      </c>
      <c r="E294" s="95">
        <v>0.8</v>
      </c>
      <c r="F294" s="88">
        <v>800</v>
      </c>
      <c r="G294" s="88">
        <f t="shared" si="102"/>
        <v>800</v>
      </c>
      <c r="H294" s="88">
        <f t="shared" si="103"/>
        <v>9600</v>
      </c>
    </row>
    <row r="295" spans="1:8" s="6" customFormat="1" x14ac:dyDescent="0.25">
      <c r="A295" s="106"/>
      <c r="B295" s="55"/>
      <c r="C295" s="77" t="s">
        <v>28</v>
      </c>
      <c r="D295" s="94">
        <v>0</v>
      </c>
      <c r="E295" s="95">
        <v>0.8</v>
      </c>
      <c r="F295" s="88">
        <v>800</v>
      </c>
      <c r="G295" s="88">
        <f t="shared" si="102"/>
        <v>0</v>
      </c>
      <c r="H295" s="88">
        <f t="shared" si="103"/>
        <v>0</v>
      </c>
    </row>
    <row r="296" spans="1:8" s="6" customFormat="1" x14ac:dyDescent="0.25">
      <c r="A296" s="106"/>
      <c r="B296" s="55"/>
      <c r="C296" s="77" t="s">
        <v>44</v>
      </c>
      <c r="D296" s="94">
        <v>1</v>
      </c>
      <c r="E296" s="95">
        <v>0.9</v>
      </c>
      <c r="F296" s="88">
        <v>900</v>
      </c>
      <c r="G296" s="88">
        <f t="shared" si="102"/>
        <v>900</v>
      </c>
      <c r="H296" s="88">
        <f t="shared" si="103"/>
        <v>10800</v>
      </c>
    </row>
    <row r="297" spans="1:8" s="6" customFormat="1" x14ac:dyDescent="0.25">
      <c r="A297" s="106"/>
      <c r="B297" s="55"/>
      <c r="C297" s="107" t="s">
        <v>3</v>
      </c>
      <c r="D297" s="94">
        <v>6</v>
      </c>
      <c r="E297" s="95">
        <v>0.7</v>
      </c>
      <c r="F297" s="88">
        <v>700</v>
      </c>
      <c r="G297" s="88">
        <f t="shared" si="102"/>
        <v>4200</v>
      </c>
      <c r="H297" s="88">
        <f t="shared" si="103"/>
        <v>50400</v>
      </c>
    </row>
    <row r="298" spans="1:8" s="6" customFormat="1" x14ac:dyDescent="0.25">
      <c r="A298" s="106"/>
      <c r="B298" s="55"/>
      <c r="C298" s="107" t="s">
        <v>31</v>
      </c>
      <c r="D298" s="94">
        <v>6</v>
      </c>
      <c r="E298" s="95">
        <v>0.6</v>
      </c>
      <c r="F298" s="88">
        <v>600</v>
      </c>
      <c r="G298" s="88">
        <f t="shared" si="102"/>
        <v>3600</v>
      </c>
      <c r="H298" s="88">
        <f t="shared" si="103"/>
        <v>43200</v>
      </c>
    </row>
    <row r="299" spans="1:8" s="6" customFormat="1" x14ac:dyDescent="0.25">
      <c r="A299" s="106"/>
      <c r="B299" s="55"/>
      <c r="C299" s="107" t="s">
        <v>8</v>
      </c>
      <c r="D299" s="94">
        <v>8</v>
      </c>
      <c r="E299" s="95">
        <v>0.5</v>
      </c>
      <c r="F299" s="88">
        <v>500</v>
      </c>
      <c r="G299" s="88">
        <f t="shared" si="102"/>
        <v>4000</v>
      </c>
      <c r="H299" s="88">
        <f t="shared" si="103"/>
        <v>48000</v>
      </c>
    </row>
    <row r="300" spans="1:8" s="7" customFormat="1" x14ac:dyDescent="0.25">
      <c r="A300" s="108"/>
      <c r="B300" s="68">
        <v>1</v>
      </c>
      <c r="C300" s="109" t="s">
        <v>52</v>
      </c>
      <c r="D300" s="110">
        <f>SUM(D301:D305)</f>
        <v>6</v>
      </c>
      <c r="E300" s="110"/>
      <c r="F300" s="111"/>
      <c r="G300" s="111">
        <f>SUM(G301:G305)</f>
        <v>4000</v>
      </c>
      <c r="H300" s="111">
        <f>SUM(H301:H305)</f>
        <v>48000</v>
      </c>
    </row>
    <row r="301" spans="1:8" s="6" customFormat="1" x14ac:dyDescent="0.25">
      <c r="A301" s="106"/>
      <c r="B301" s="55"/>
      <c r="C301" s="107" t="s">
        <v>30</v>
      </c>
      <c r="D301" s="94">
        <v>1</v>
      </c>
      <c r="E301" s="95">
        <v>1</v>
      </c>
      <c r="F301" s="88">
        <v>1000</v>
      </c>
      <c r="G301" s="88">
        <f t="shared" ref="G301:G305" si="104">D301*F301</f>
        <v>1000</v>
      </c>
      <c r="H301" s="88">
        <f t="shared" ref="H301:H305" si="105">G301*12</f>
        <v>12000</v>
      </c>
    </row>
    <row r="302" spans="1:8" s="6" customFormat="1" x14ac:dyDescent="0.25">
      <c r="A302" s="106"/>
      <c r="B302" s="55"/>
      <c r="C302" s="107" t="s">
        <v>15</v>
      </c>
      <c r="D302" s="94">
        <v>1</v>
      </c>
      <c r="E302" s="95">
        <v>0.65</v>
      </c>
      <c r="F302" s="88">
        <v>650</v>
      </c>
      <c r="G302" s="88">
        <f t="shared" si="104"/>
        <v>650</v>
      </c>
      <c r="H302" s="88">
        <f t="shared" si="105"/>
        <v>7800</v>
      </c>
    </row>
    <row r="303" spans="1:8" s="6" customFormat="1" x14ac:dyDescent="0.25">
      <c r="A303" s="106"/>
      <c r="B303" s="55"/>
      <c r="C303" s="107" t="s">
        <v>4</v>
      </c>
      <c r="D303" s="94">
        <v>3</v>
      </c>
      <c r="E303" s="95">
        <v>0.55000000000000004</v>
      </c>
      <c r="F303" s="88">
        <v>550</v>
      </c>
      <c r="G303" s="88">
        <f t="shared" si="104"/>
        <v>1650</v>
      </c>
      <c r="H303" s="88">
        <f t="shared" si="105"/>
        <v>19800</v>
      </c>
    </row>
    <row r="304" spans="1:8" s="6" customFormat="1" x14ac:dyDescent="0.25">
      <c r="A304" s="106"/>
      <c r="B304" s="55"/>
      <c r="C304" s="107" t="s">
        <v>8</v>
      </c>
      <c r="D304" s="94">
        <v>0</v>
      </c>
      <c r="E304" s="95">
        <v>0.45</v>
      </c>
      <c r="F304" s="88">
        <v>450</v>
      </c>
      <c r="G304" s="88">
        <f t="shared" si="104"/>
        <v>0</v>
      </c>
      <c r="H304" s="88">
        <f t="shared" si="105"/>
        <v>0</v>
      </c>
    </row>
    <row r="305" spans="1:8" s="6" customFormat="1" x14ac:dyDescent="0.25">
      <c r="A305" s="106"/>
      <c r="B305" s="55"/>
      <c r="C305" s="107" t="s">
        <v>6</v>
      </c>
      <c r="D305" s="94">
        <v>1</v>
      </c>
      <c r="E305" s="95">
        <v>0.7</v>
      </c>
      <c r="F305" s="88">
        <v>700</v>
      </c>
      <c r="G305" s="88">
        <f t="shared" si="104"/>
        <v>700</v>
      </c>
      <c r="H305" s="88">
        <f t="shared" si="105"/>
        <v>8400</v>
      </c>
    </row>
    <row r="306" spans="1:8" s="7" customFormat="1" ht="30" x14ac:dyDescent="0.25">
      <c r="A306" s="108"/>
      <c r="B306" s="68">
        <v>2</v>
      </c>
      <c r="C306" s="109" t="s">
        <v>53</v>
      </c>
      <c r="D306" s="110">
        <f>SUM(D307:D311)</f>
        <v>6</v>
      </c>
      <c r="E306" s="110"/>
      <c r="F306" s="111"/>
      <c r="G306" s="111">
        <f>SUM(G307:G311)</f>
        <v>3900</v>
      </c>
      <c r="H306" s="111">
        <f>SUM(H307:H311)</f>
        <v>46800</v>
      </c>
    </row>
    <row r="307" spans="1:8" s="6" customFormat="1" x14ac:dyDescent="0.25">
      <c r="A307" s="106"/>
      <c r="B307" s="55"/>
      <c r="C307" s="107" t="s">
        <v>30</v>
      </c>
      <c r="D307" s="94">
        <v>1</v>
      </c>
      <c r="E307" s="95">
        <v>1</v>
      </c>
      <c r="F307" s="88">
        <v>1000</v>
      </c>
      <c r="G307" s="88">
        <f t="shared" ref="G307:G311" si="106">D307*F307</f>
        <v>1000</v>
      </c>
      <c r="H307" s="88">
        <f t="shared" ref="H307:H311" si="107">G307*12</f>
        <v>12000</v>
      </c>
    </row>
    <row r="308" spans="1:8" s="6" customFormat="1" x14ac:dyDescent="0.25">
      <c r="A308" s="106"/>
      <c r="B308" s="55"/>
      <c r="C308" s="107" t="s">
        <v>3</v>
      </c>
      <c r="D308" s="94">
        <v>1</v>
      </c>
      <c r="E308" s="95">
        <v>0.65</v>
      </c>
      <c r="F308" s="88">
        <v>650</v>
      </c>
      <c r="G308" s="88">
        <f t="shared" si="106"/>
        <v>650</v>
      </c>
      <c r="H308" s="88">
        <f t="shared" si="107"/>
        <v>7800</v>
      </c>
    </row>
    <row r="309" spans="1:8" s="6" customFormat="1" x14ac:dyDescent="0.25">
      <c r="A309" s="106"/>
      <c r="B309" s="55"/>
      <c r="C309" s="107" t="s">
        <v>4</v>
      </c>
      <c r="D309" s="94">
        <v>2</v>
      </c>
      <c r="E309" s="95">
        <v>0.55000000000000004</v>
      </c>
      <c r="F309" s="88">
        <v>550</v>
      </c>
      <c r="G309" s="88">
        <f t="shared" si="106"/>
        <v>1100</v>
      </c>
      <c r="H309" s="88">
        <f t="shared" si="107"/>
        <v>13200</v>
      </c>
    </row>
    <row r="310" spans="1:8" s="6" customFormat="1" x14ac:dyDescent="0.25">
      <c r="A310" s="106"/>
      <c r="B310" s="55"/>
      <c r="C310" s="107" t="s">
        <v>8</v>
      </c>
      <c r="D310" s="94">
        <v>1</v>
      </c>
      <c r="E310" s="95">
        <v>0.45</v>
      </c>
      <c r="F310" s="88">
        <v>450</v>
      </c>
      <c r="G310" s="88">
        <f t="shared" si="106"/>
        <v>450</v>
      </c>
      <c r="H310" s="88">
        <f t="shared" si="107"/>
        <v>5400</v>
      </c>
    </row>
    <row r="311" spans="1:8" s="6" customFormat="1" x14ac:dyDescent="0.25">
      <c r="A311" s="106"/>
      <c r="B311" s="55"/>
      <c r="C311" s="107" t="s">
        <v>6</v>
      </c>
      <c r="D311" s="94">
        <v>1</v>
      </c>
      <c r="E311" s="95">
        <v>0.7</v>
      </c>
      <c r="F311" s="88">
        <v>700</v>
      </c>
      <c r="G311" s="88">
        <f t="shared" si="106"/>
        <v>700</v>
      </c>
      <c r="H311" s="88">
        <f t="shared" si="107"/>
        <v>8400</v>
      </c>
    </row>
    <row r="312" spans="1:8" s="7" customFormat="1" x14ac:dyDescent="0.25">
      <c r="A312" s="108"/>
      <c r="B312" s="68">
        <v>3</v>
      </c>
      <c r="C312" s="109" t="s">
        <v>54</v>
      </c>
      <c r="D312" s="110">
        <f>SUM(D313:D317)</f>
        <v>10</v>
      </c>
      <c r="E312" s="110"/>
      <c r="F312" s="111"/>
      <c r="G312" s="111">
        <f>SUM(G313:G317)</f>
        <v>6100</v>
      </c>
      <c r="H312" s="111">
        <f>SUM(H313:H317)</f>
        <v>73200</v>
      </c>
    </row>
    <row r="313" spans="1:8" s="6" customFormat="1" x14ac:dyDescent="0.25">
      <c r="A313" s="106"/>
      <c r="B313" s="55"/>
      <c r="C313" s="107" t="s">
        <v>30</v>
      </c>
      <c r="D313" s="94">
        <v>1</v>
      </c>
      <c r="E313" s="95">
        <v>1</v>
      </c>
      <c r="F313" s="88">
        <v>1000</v>
      </c>
      <c r="G313" s="88">
        <f t="shared" ref="G313:G317" si="108">D313*F313</f>
        <v>1000</v>
      </c>
      <c r="H313" s="88">
        <f t="shared" ref="H313:H317" si="109">G313*12</f>
        <v>12000</v>
      </c>
    </row>
    <row r="314" spans="1:8" s="6" customFormat="1" x14ac:dyDescent="0.25">
      <c r="A314" s="106"/>
      <c r="B314" s="55"/>
      <c r="C314" s="107" t="s">
        <v>3</v>
      </c>
      <c r="D314" s="94">
        <v>2</v>
      </c>
      <c r="E314" s="95">
        <v>0.65</v>
      </c>
      <c r="F314" s="88">
        <v>650</v>
      </c>
      <c r="G314" s="88">
        <f t="shared" si="108"/>
        <v>1300</v>
      </c>
      <c r="H314" s="88">
        <f t="shared" si="109"/>
        <v>15600</v>
      </c>
    </row>
    <row r="315" spans="1:8" s="6" customFormat="1" x14ac:dyDescent="0.25">
      <c r="A315" s="106"/>
      <c r="B315" s="55"/>
      <c r="C315" s="107" t="s">
        <v>4</v>
      </c>
      <c r="D315" s="94">
        <v>4</v>
      </c>
      <c r="E315" s="95">
        <v>0.55000000000000004</v>
      </c>
      <c r="F315" s="88">
        <v>550</v>
      </c>
      <c r="G315" s="88">
        <f t="shared" si="108"/>
        <v>2200</v>
      </c>
      <c r="H315" s="88">
        <f t="shared" si="109"/>
        <v>26400</v>
      </c>
    </row>
    <row r="316" spans="1:8" s="6" customFormat="1" x14ac:dyDescent="0.25">
      <c r="A316" s="106"/>
      <c r="B316" s="55"/>
      <c r="C316" s="107" t="s">
        <v>8</v>
      </c>
      <c r="D316" s="94">
        <v>2</v>
      </c>
      <c r="E316" s="95">
        <v>0.45</v>
      </c>
      <c r="F316" s="88">
        <v>450</v>
      </c>
      <c r="G316" s="88">
        <f t="shared" si="108"/>
        <v>900</v>
      </c>
      <c r="H316" s="88">
        <f t="shared" si="109"/>
        <v>10800</v>
      </c>
    </row>
    <row r="317" spans="1:8" s="6" customFormat="1" x14ac:dyDescent="0.25">
      <c r="A317" s="106"/>
      <c r="B317" s="55"/>
      <c r="C317" s="107" t="s">
        <v>6</v>
      </c>
      <c r="D317" s="94">
        <v>1</v>
      </c>
      <c r="E317" s="95">
        <v>0.7</v>
      </c>
      <c r="F317" s="88">
        <v>700</v>
      </c>
      <c r="G317" s="88">
        <f t="shared" si="108"/>
        <v>700</v>
      </c>
      <c r="H317" s="88">
        <f t="shared" si="109"/>
        <v>8400</v>
      </c>
    </row>
    <row r="318" spans="1:8" s="7" customFormat="1" x14ac:dyDescent="0.25">
      <c r="A318" s="108"/>
      <c r="B318" s="68">
        <v>4</v>
      </c>
      <c r="C318" s="109" t="s">
        <v>55</v>
      </c>
      <c r="D318" s="110">
        <f>SUM(D319:D323)</f>
        <v>7</v>
      </c>
      <c r="E318" s="110"/>
      <c r="F318" s="111"/>
      <c r="G318" s="111">
        <f>SUM(G319:G323)</f>
        <v>4450</v>
      </c>
      <c r="H318" s="111">
        <f>SUM(H319:H323)</f>
        <v>53400</v>
      </c>
    </row>
    <row r="319" spans="1:8" s="6" customFormat="1" x14ac:dyDescent="0.25">
      <c r="A319" s="106"/>
      <c r="B319" s="55"/>
      <c r="C319" s="107" t="s">
        <v>30</v>
      </c>
      <c r="D319" s="94">
        <v>1</v>
      </c>
      <c r="E319" s="95">
        <v>1</v>
      </c>
      <c r="F319" s="88">
        <v>1000</v>
      </c>
      <c r="G319" s="88">
        <f t="shared" ref="G319:G323" si="110">D319*F319</f>
        <v>1000</v>
      </c>
      <c r="H319" s="88">
        <f t="shared" ref="H319:H323" si="111">G319*12</f>
        <v>12000</v>
      </c>
    </row>
    <row r="320" spans="1:8" s="6" customFormat="1" x14ac:dyDescent="0.25">
      <c r="A320" s="106"/>
      <c r="B320" s="55"/>
      <c r="C320" s="107" t="s">
        <v>3</v>
      </c>
      <c r="D320" s="94">
        <v>1</v>
      </c>
      <c r="E320" s="95">
        <v>0.65</v>
      </c>
      <c r="F320" s="88">
        <v>650</v>
      </c>
      <c r="G320" s="88">
        <f t="shared" si="110"/>
        <v>650</v>
      </c>
      <c r="H320" s="88">
        <f t="shared" si="111"/>
        <v>7800</v>
      </c>
    </row>
    <row r="321" spans="1:8" s="6" customFormat="1" x14ac:dyDescent="0.25">
      <c r="A321" s="106"/>
      <c r="B321" s="55"/>
      <c r="C321" s="107" t="s">
        <v>4</v>
      </c>
      <c r="D321" s="94">
        <v>3</v>
      </c>
      <c r="E321" s="95">
        <v>0.55000000000000004</v>
      </c>
      <c r="F321" s="88">
        <v>550</v>
      </c>
      <c r="G321" s="88">
        <f t="shared" si="110"/>
        <v>1650</v>
      </c>
      <c r="H321" s="88">
        <f t="shared" si="111"/>
        <v>19800</v>
      </c>
    </row>
    <row r="322" spans="1:8" s="6" customFormat="1" x14ac:dyDescent="0.25">
      <c r="A322" s="106"/>
      <c r="B322" s="55"/>
      <c r="C322" s="107" t="s">
        <v>8</v>
      </c>
      <c r="D322" s="94">
        <v>1</v>
      </c>
      <c r="E322" s="95">
        <v>0.45</v>
      </c>
      <c r="F322" s="88">
        <v>450</v>
      </c>
      <c r="G322" s="88">
        <f t="shared" si="110"/>
        <v>450</v>
      </c>
      <c r="H322" s="88">
        <f t="shared" si="111"/>
        <v>5400</v>
      </c>
    </row>
    <row r="323" spans="1:8" s="6" customFormat="1" x14ac:dyDescent="0.25">
      <c r="A323" s="106"/>
      <c r="B323" s="55"/>
      <c r="C323" s="107" t="s">
        <v>6</v>
      </c>
      <c r="D323" s="94">
        <v>1</v>
      </c>
      <c r="E323" s="95">
        <v>0.7</v>
      </c>
      <c r="F323" s="88">
        <v>700</v>
      </c>
      <c r="G323" s="88">
        <f t="shared" si="110"/>
        <v>700</v>
      </c>
      <c r="H323" s="88">
        <f t="shared" si="111"/>
        <v>8400</v>
      </c>
    </row>
    <row r="324" spans="1:8" s="7" customFormat="1" ht="30" x14ac:dyDescent="0.25">
      <c r="A324" s="108"/>
      <c r="B324" s="68">
        <v>5</v>
      </c>
      <c r="C324" s="109" t="s">
        <v>56</v>
      </c>
      <c r="D324" s="110">
        <f>SUM(D325:D329)</f>
        <v>9</v>
      </c>
      <c r="E324" s="110"/>
      <c r="F324" s="111"/>
      <c r="G324" s="111">
        <f>SUM(G325:G329)</f>
        <v>5650</v>
      </c>
      <c r="H324" s="111">
        <f>SUM(H325:H329)</f>
        <v>67800</v>
      </c>
    </row>
    <row r="325" spans="1:8" s="6" customFormat="1" x14ac:dyDescent="0.25">
      <c r="A325" s="106"/>
      <c r="B325" s="55"/>
      <c r="C325" s="107" t="s">
        <v>30</v>
      </c>
      <c r="D325" s="94">
        <v>1</v>
      </c>
      <c r="E325" s="95">
        <v>1</v>
      </c>
      <c r="F325" s="88">
        <v>1000</v>
      </c>
      <c r="G325" s="88">
        <f t="shared" ref="G325:G329" si="112">D325*F325</f>
        <v>1000</v>
      </c>
      <c r="H325" s="88">
        <f t="shared" ref="H325:H329" si="113">G325*12</f>
        <v>12000</v>
      </c>
    </row>
    <row r="326" spans="1:8" s="6" customFormat="1" x14ac:dyDescent="0.25">
      <c r="A326" s="106"/>
      <c r="B326" s="55"/>
      <c r="C326" s="107" t="s">
        <v>3</v>
      </c>
      <c r="D326" s="94">
        <v>2</v>
      </c>
      <c r="E326" s="95">
        <v>0.65</v>
      </c>
      <c r="F326" s="88">
        <v>650</v>
      </c>
      <c r="G326" s="88">
        <f t="shared" si="112"/>
        <v>1300</v>
      </c>
      <c r="H326" s="88">
        <f t="shared" si="113"/>
        <v>15600</v>
      </c>
    </row>
    <row r="327" spans="1:8" s="6" customFormat="1" x14ac:dyDescent="0.25">
      <c r="A327" s="106"/>
      <c r="B327" s="55"/>
      <c r="C327" s="107" t="s">
        <v>4</v>
      </c>
      <c r="D327" s="94">
        <v>4</v>
      </c>
      <c r="E327" s="95">
        <v>0.55000000000000004</v>
      </c>
      <c r="F327" s="88">
        <v>550</v>
      </c>
      <c r="G327" s="88">
        <f t="shared" si="112"/>
        <v>2200</v>
      </c>
      <c r="H327" s="88">
        <f t="shared" si="113"/>
        <v>26400</v>
      </c>
    </row>
    <row r="328" spans="1:8" s="6" customFormat="1" x14ac:dyDescent="0.25">
      <c r="A328" s="106"/>
      <c r="B328" s="55"/>
      <c r="C328" s="107" t="s">
        <v>8</v>
      </c>
      <c r="D328" s="94">
        <v>1</v>
      </c>
      <c r="E328" s="95">
        <v>0.45</v>
      </c>
      <c r="F328" s="88">
        <v>450</v>
      </c>
      <c r="G328" s="88">
        <f t="shared" si="112"/>
        <v>450</v>
      </c>
      <c r="H328" s="88">
        <f t="shared" si="113"/>
        <v>5400</v>
      </c>
    </row>
    <row r="329" spans="1:8" s="6" customFormat="1" x14ac:dyDescent="0.25">
      <c r="A329" s="106"/>
      <c r="B329" s="55"/>
      <c r="C329" s="107" t="s">
        <v>6</v>
      </c>
      <c r="D329" s="94">
        <v>1</v>
      </c>
      <c r="E329" s="95">
        <v>0.7</v>
      </c>
      <c r="F329" s="88">
        <v>700</v>
      </c>
      <c r="G329" s="88">
        <f t="shared" si="112"/>
        <v>700</v>
      </c>
      <c r="H329" s="88">
        <f t="shared" si="113"/>
        <v>8400</v>
      </c>
    </row>
    <row r="330" spans="1:8" s="7" customFormat="1" ht="30" x14ac:dyDescent="0.25">
      <c r="A330" s="108"/>
      <c r="B330" s="68">
        <v>6</v>
      </c>
      <c r="C330" s="109" t="s">
        <v>57</v>
      </c>
      <c r="D330" s="110">
        <f>SUM(D331:D335)</f>
        <v>6</v>
      </c>
      <c r="E330" s="110"/>
      <c r="F330" s="111"/>
      <c r="G330" s="111">
        <f>SUM(G331:G335)</f>
        <v>3900</v>
      </c>
      <c r="H330" s="111">
        <f>SUM(H331:H335)</f>
        <v>46800</v>
      </c>
    </row>
    <row r="331" spans="1:8" s="6" customFormat="1" x14ac:dyDescent="0.25">
      <c r="A331" s="106"/>
      <c r="B331" s="55"/>
      <c r="C331" s="107" t="s">
        <v>30</v>
      </c>
      <c r="D331" s="94">
        <v>1</v>
      </c>
      <c r="E331" s="95">
        <v>1</v>
      </c>
      <c r="F331" s="88">
        <v>1000</v>
      </c>
      <c r="G331" s="88">
        <f t="shared" ref="G331:G335" si="114">D331*F331</f>
        <v>1000</v>
      </c>
      <c r="H331" s="88">
        <f t="shared" ref="H331:H335" si="115">G331*12</f>
        <v>12000</v>
      </c>
    </row>
    <row r="332" spans="1:8" s="6" customFormat="1" x14ac:dyDescent="0.25">
      <c r="A332" s="106"/>
      <c r="B332" s="55"/>
      <c r="C332" s="107" t="s">
        <v>3</v>
      </c>
      <c r="D332" s="94">
        <v>1</v>
      </c>
      <c r="E332" s="95">
        <v>0.65</v>
      </c>
      <c r="F332" s="88">
        <v>650</v>
      </c>
      <c r="G332" s="88">
        <f t="shared" si="114"/>
        <v>650</v>
      </c>
      <c r="H332" s="88">
        <f t="shared" si="115"/>
        <v>7800</v>
      </c>
    </row>
    <row r="333" spans="1:8" s="6" customFormat="1" x14ac:dyDescent="0.25">
      <c r="A333" s="106"/>
      <c r="B333" s="55"/>
      <c r="C333" s="107" t="s">
        <v>4</v>
      </c>
      <c r="D333" s="94">
        <v>2</v>
      </c>
      <c r="E333" s="95">
        <v>0.55000000000000004</v>
      </c>
      <c r="F333" s="88">
        <v>550</v>
      </c>
      <c r="G333" s="88">
        <f t="shared" si="114"/>
        <v>1100</v>
      </c>
      <c r="H333" s="88">
        <f t="shared" si="115"/>
        <v>13200</v>
      </c>
    </row>
    <row r="334" spans="1:8" s="6" customFormat="1" x14ac:dyDescent="0.25">
      <c r="A334" s="106"/>
      <c r="B334" s="55"/>
      <c r="C334" s="107" t="s">
        <v>8</v>
      </c>
      <c r="D334" s="94">
        <v>1</v>
      </c>
      <c r="E334" s="95">
        <v>0.45</v>
      </c>
      <c r="F334" s="88">
        <v>450</v>
      </c>
      <c r="G334" s="88">
        <f t="shared" si="114"/>
        <v>450</v>
      </c>
      <c r="H334" s="88">
        <f t="shared" si="115"/>
        <v>5400</v>
      </c>
    </row>
    <row r="335" spans="1:8" s="6" customFormat="1" x14ac:dyDescent="0.25">
      <c r="A335" s="106"/>
      <c r="B335" s="55"/>
      <c r="C335" s="107" t="s">
        <v>6</v>
      </c>
      <c r="D335" s="94">
        <v>1</v>
      </c>
      <c r="E335" s="95">
        <v>0.7</v>
      </c>
      <c r="F335" s="88">
        <v>700</v>
      </c>
      <c r="G335" s="88">
        <f t="shared" si="114"/>
        <v>700</v>
      </c>
      <c r="H335" s="88">
        <f t="shared" si="115"/>
        <v>8400</v>
      </c>
    </row>
    <row r="336" spans="1:8" s="7" customFormat="1" x14ac:dyDescent="0.25">
      <c r="A336" s="108"/>
      <c r="B336" s="68">
        <v>7</v>
      </c>
      <c r="C336" s="109" t="s">
        <v>58</v>
      </c>
      <c r="D336" s="110">
        <f>SUM(D337:D341)</f>
        <v>5</v>
      </c>
      <c r="E336" s="110"/>
      <c r="F336" s="111"/>
      <c r="G336" s="111">
        <f>SUM(G337:G341)</f>
        <v>3350</v>
      </c>
      <c r="H336" s="111">
        <f>SUM(H337:H341)</f>
        <v>40200</v>
      </c>
    </row>
    <row r="337" spans="1:8" s="6" customFormat="1" x14ac:dyDescent="0.25">
      <c r="A337" s="106"/>
      <c r="B337" s="55"/>
      <c r="C337" s="107" t="s">
        <v>30</v>
      </c>
      <c r="D337" s="94">
        <v>1</v>
      </c>
      <c r="E337" s="95">
        <v>1</v>
      </c>
      <c r="F337" s="88">
        <v>1000</v>
      </c>
      <c r="G337" s="88">
        <f t="shared" ref="G337:G341" si="116">D337*F337</f>
        <v>1000</v>
      </c>
      <c r="H337" s="88">
        <f t="shared" ref="H337:H341" si="117">G337*12</f>
        <v>12000</v>
      </c>
    </row>
    <row r="338" spans="1:8" s="6" customFormat="1" x14ac:dyDescent="0.25">
      <c r="A338" s="106"/>
      <c r="B338" s="55"/>
      <c r="C338" s="107" t="s">
        <v>3</v>
      </c>
      <c r="D338" s="94">
        <v>1</v>
      </c>
      <c r="E338" s="95">
        <v>0.65</v>
      </c>
      <c r="F338" s="88">
        <v>650</v>
      </c>
      <c r="G338" s="88">
        <f t="shared" si="116"/>
        <v>650</v>
      </c>
      <c r="H338" s="88">
        <f t="shared" si="117"/>
        <v>7800</v>
      </c>
    </row>
    <row r="339" spans="1:8" s="6" customFormat="1" x14ac:dyDescent="0.25">
      <c r="A339" s="106"/>
      <c r="B339" s="55"/>
      <c r="C339" s="107" t="s">
        <v>4</v>
      </c>
      <c r="D339" s="94">
        <v>1</v>
      </c>
      <c r="E339" s="95">
        <v>0.55000000000000004</v>
      </c>
      <c r="F339" s="88">
        <v>550</v>
      </c>
      <c r="G339" s="88">
        <f t="shared" si="116"/>
        <v>550</v>
      </c>
      <c r="H339" s="88">
        <f t="shared" si="117"/>
        <v>6600</v>
      </c>
    </row>
    <row r="340" spans="1:8" s="6" customFormat="1" x14ac:dyDescent="0.25">
      <c r="A340" s="106"/>
      <c r="B340" s="55"/>
      <c r="C340" s="107" t="s">
        <v>8</v>
      </c>
      <c r="D340" s="94">
        <v>1</v>
      </c>
      <c r="E340" s="95">
        <v>0.45</v>
      </c>
      <c r="F340" s="88">
        <v>450</v>
      </c>
      <c r="G340" s="88">
        <f t="shared" si="116"/>
        <v>450</v>
      </c>
      <c r="H340" s="88">
        <f t="shared" si="117"/>
        <v>5400</v>
      </c>
    </row>
    <row r="341" spans="1:8" s="6" customFormat="1" x14ac:dyDescent="0.25">
      <c r="A341" s="106"/>
      <c r="B341" s="55"/>
      <c r="C341" s="107" t="s">
        <v>6</v>
      </c>
      <c r="D341" s="94">
        <v>1</v>
      </c>
      <c r="E341" s="95">
        <v>0.7</v>
      </c>
      <c r="F341" s="88">
        <v>700</v>
      </c>
      <c r="G341" s="88">
        <f t="shared" si="116"/>
        <v>700</v>
      </c>
      <c r="H341" s="88">
        <f t="shared" si="117"/>
        <v>8400</v>
      </c>
    </row>
    <row r="342" spans="1:8" s="7" customFormat="1" x14ac:dyDescent="0.25">
      <c r="A342" s="108"/>
      <c r="B342" s="68">
        <v>8</v>
      </c>
      <c r="C342" s="109" t="s">
        <v>59</v>
      </c>
      <c r="D342" s="110">
        <f>SUM(D343:D347)</f>
        <v>7</v>
      </c>
      <c r="E342" s="110"/>
      <c r="F342" s="111"/>
      <c r="G342" s="111">
        <f>SUM(G343:G347)</f>
        <v>4450</v>
      </c>
      <c r="H342" s="111">
        <f>SUM(H343:H347)</f>
        <v>53400</v>
      </c>
    </row>
    <row r="343" spans="1:8" s="6" customFormat="1" x14ac:dyDescent="0.25">
      <c r="A343" s="106"/>
      <c r="B343" s="55"/>
      <c r="C343" s="107" t="s">
        <v>60</v>
      </c>
      <c r="D343" s="94">
        <v>1</v>
      </c>
      <c r="E343" s="95">
        <v>1</v>
      </c>
      <c r="F343" s="88">
        <v>1000</v>
      </c>
      <c r="G343" s="88">
        <f t="shared" ref="G343:G347" si="118">D343*F343</f>
        <v>1000</v>
      </c>
      <c r="H343" s="88">
        <f t="shared" ref="H343:H347" si="119">G343*12</f>
        <v>12000</v>
      </c>
    </row>
    <row r="344" spans="1:8" s="6" customFormat="1" x14ac:dyDescent="0.25">
      <c r="A344" s="106"/>
      <c r="B344" s="55"/>
      <c r="C344" s="107" t="s">
        <v>3</v>
      </c>
      <c r="D344" s="94">
        <v>1</v>
      </c>
      <c r="E344" s="95">
        <v>0.65</v>
      </c>
      <c r="F344" s="88">
        <v>650</v>
      </c>
      <c r="G344" s="88">
        <f t="shared" si="118"/>
        <v>650</v>
      </c>
      <c r="H344" s="88">
        <f t="shared" si="119"/>
        <v>7800</v>
      </c>
    </row>
    <row r="345" spans="1:8" s="6" customFormat="1" x14ac:dyDescent="0.25">
      <c r="A345" s="106"/>
      <c r="B345" s="55"/>
      <c r="C345" s="107" t="s">
        <v>4</v>
      </c>
      <c r="D345" s="94">
        <v>3</v>
      </c>
      <c r="E345" s="95">
        <v>0.55000000000000004</v>
      </c>
      <c r="F345" s="88">
        <v>550</v>
      </c>
      <c r="G345" s="88">
        <f t="shared" si="118"/>
        <v>1650</v>
      </c>
      <c r="H345" s="88">
        <f t="shared" si="119"/>
        <v>19800</v>
      </c>
    </row>
    <row r="346" spans="1:8" s="6" customFormat="1" x14ac:dyDescent="0.25">
      <c r="A346" s="106"/>
      <c r="B346" s="55"/>
      <c r="C346" s="107" t="s">
        <v>8</v>
      </c>
      <c r="D346" s="94">
        <v>1</v>
      </c>
      <c r="E346" s="95">
        <v>0.45</v>
      </c>
      <c r="F346" s="88">
        <v>450</v>
      </c>
      <c r="G346" s="88">
        <f t="shared" si="118"/>
        <v>450</v>
      </c>
      <c r="H346" s="88">
        <f t="shared" si="119"/>
        <v>5400</v>
      </c>
    </row>
    <row r="347" spans="1:8" s="6" customFormat="1" x14ac:dyDescent="0.25">
      <c r="A347" s="106"/>
      <c r="B347" s="55"/>
      <c r="C347" s="107" t="s">
        <v>6</v>
      </c>
      <c r="D347" s="94">
        <v>1</v>
      </c>
      <c r="E347" s="95">
        <v>0.7</v>
      </c>
      <c r="F347" s="88">
        <v>700</v>
      </c>
      <c r="G347" s="88">
        <f t="shared" si="118"/>
        <v>700</v>
      </c>
      <c r="H347" s="88">
        <f t="shared" si="119"/>
        <v>8400</v>
      </c>
    </row>
    <row r="348" spans="1:8" s="7" customFormat="1" ht="36" customHeight="1" x14ac:dyDescent="0.25">
      <c r="A348" s="108"/>
      <c r="B348" s="83" t="s">
        <v>122</v>
      </c>
      <c r="C348" s="105" t="s">
        <v>61</v>
      </c>
      <c r="D348" s="83">
        <f>SUM(D349:D357)</f>
        <v>20</v>
      </c>
      <c r="E348" s="83"/>
      <c r="F348" s="86"/>
      <c r="G348" s="86">
        <f>SUM(G349:G357)</f>
        <v>14800</v>
      </c>
      <c r="H348" s="86">
        <f>SUM(H349:H357)</f>
        <v>177600</v>
      </c>
    </row>
    <row r="349" spans="1:8" s="6" customFormat="1" x14ac:dyDescent="0.25">
      <c r="A349" s="106"/>
      <c r="B349" s="55"/>
      <c r="C349" s="107" t="s">
        <v>26</v>
      </c>
      <c r="D349" s="94">
        <v>1</v>
      </c>
      <c r="E349" s="95">
        <v>1.8</v>
      </c>
      <c r="F349" s="88">
        <v>1800</v>
      </c>
      <c r="G349" s="88">
        <f t="shared" ref="G349:G357" si="120">D349*F349</f>
        <v>1800</v>
      </c>
      <c r="H349" s="88">
        <f t="shared" ref="H349:H357" si="121">G349*12</f>
        <v>21600</v>
      </c>
    </row>
    <row r="350" spans="1:8" s="6" customFormat="1" x14ac:dyDescent="0.25">
      <c r="A350" s="106"/>
      <c r="B350" s="55"/>
      <c r="C350" s="107" t="s">
        <v>2</v>
      </c>
      <c r="D350" s="94">
        <v>2</v>
      </c>
      <c r="E350" s="95">
        <v>1.3</v>
      </c>
      <c r="F350" s="88">
        <v>1300</v>
      </c>
      <c r="G350" s="88">
        <f t="shared" si="120"/>
        <v>2600</v>
      </c>
      <c r="H350" s="88">
        <f t="shared" si="121"/>
        <v>31200</v>
      </c>
    </row>
    <row r="351" spans="1:8" s="6" customFormat="1" x14ac:dyDescent="0.25">
      <c r="A351" s="106"/>
      <c r="B351" s="55"/>
      <c r="C351" s="77" t="s">
        <v>27</v>
      </c>
      <c r="D351" s="94">
        <v>1</v>
      </c>
      <c r="E351" s="95">
        <v>0.7</v>
      </c>
      <c r="F351" s="88">
        <v>700</v>
      </c>
      <c r="G351" s="88">
        <f t="shared" si="120"/>
        <v>700</v>
      </c>
      <c r="H351" s="88">
        <f t="shared" si="121"/>
        <v>8400</v>
      </c>
    </row>
    <row r="352" spans="1:8" s="6" customFormat="1" x14ac:dyDescent="0.25">
      <c r="A352" s="106"/>
      <c r="B352" s="55"/>
      <c r="C352" s="107" t="s">
        <v>10</v>
      </c>
      <c r="D352" s="94">
        <v>1</v>
      </c>
      <c r="E352" s="95">
        <v>0.8</v>
      </c>
      <c r="F352" s="88">
        <v>800</v>
      </c>
      <c r="G352" s="88">
        <f t="shared" si="120"/>
        <v>800</v>
      </c>
      <c r="H352" s="88">
        <f t="shared" si="121"/>
        <v>9600</v>
      </c>
    </row>
    <row r="353" spans="1:8" s="6" customFormat="1" x14ac:dyDescent="0.25">
      <c r="A353" s="106"/>
      <c r="B353" s="55"/>
      <c r="C353" s="77" t="s">
        <v>43</v>
      </c>
      <c r="D353" s="94">
        <v>0</v>
      </c>
      <c r="E353" s="95">
        <v>0.8</v>
      </c>
      <c r="F353" s="88">
        <v>800</v>
      </c>
      <c r="G353" s="88">
        <f t="shared" si="120"/>
        <v>0</v>
      </c>
      <c r="H353" s="88">
        <f t="shared" si="121"/>
        <v>0</v>
      </c>
    </row>
    <row r="354" spans="1:8" s="6" customFormat="1" x14ac:dyDescent="0.25">
      <c r="A354" s="106"/>
      <c r="B354" s="55"/>
      <c r="C354" s="77" t="s">
        <v>44</v>
      </c>
      <c r="D354" s="94">
        <v>1</v>
      </c>
      <c r="E354" s="95">
        <v>0.9</v>
      </c>
      <c r="F354" s="88">
        <v>900</v>
      </c>
      <c r="G354" s="88">
        <f t="shared" si="120"/>
        <v>900</v>
      </c>
      <c r="H354" s="88">
        <f t="shared" si="121"/>
        <v>10800</v>
      </c>
    </row>
    <row r="355" spans="1:8" s="6" customFormat="1" x14ac:dyDescent="0.25">
      <c r="A355" s="106"/>
      <c r="B355" s="55"/>
      <c r="C355" s="107" t="s">
        <v>3</v>
      </c>
      <c r="D355" s="94">
        <v>3</v>
      </c>
      <c r="E355" s="95">
        <v>0.7</v>
      </c>
      <c r="F355" s="88">
        <v>700</v>
      </c>
      <c r="G355" s="88">
        <f t="shared" si="120"/>
        <v>2100</v>
      </c>
      <c r="H355" s="88">
        <f t="shared" si="121"/>
        <v>25200</v>
      </c>
    </row>
    <row r="356" spans="1:8" s="6" customFormat="1" x14ac:dyDescent="0.25">
      <c r="A356" s="106"/>
      <c r="B356" s="55"/>
      <c r="C356" s="107" t="s">
        <v>31</v>
      </c>
      <c r="D356" s="94">
        <v>4</v>
      </c>
      <c r="E356" s="95">
        <v>0.6</v>
      </c>
      <c r="F356" s="88">
        <v>600</v>
      </c>
      <c r="G356" s="88">
        <f t="shared" si="120"/>
        <v>2400</v>
      </c>
      <c r="H356" s="88">
        <f t="shared" si="121"/>
        <v>28800</v>
      </c>
    </row>
    <row r="357" spans="1:8" s="6" customFormat="1" x14ac:dyDescent="0.25">
      <c r="A357" s="106"/>
      <c r="B357" s="55"/>
      <c r="C357" s="107" t="s">
        <v>8</v>
      </c>
      <c r="D357" s="94">
        <v>7</v>
      </c>
      <c r="E357" s="95">
        <v>0.5</v>
      </c>
      <c r="F357" s="88">
        <v>500</v>
      </c>
      <c r="G357" s="88">
        <f t="shared" si="120"/>
        <v>3500</v>
      </c>
      <c r="H357" s="88">
        <f t="shared" si="121"/>
        <v>42000</v>
      </c>
    </row>
    <row r="358" spans="1:8" s="7" customFormat="1" x14ac:dyDescent="0.25">
      <c r="A358" s="108"/>
      <c r="B358" s="68">
        <v>1</v>
      </c>
      <c r="C358" s="109" t="s">
        <v>62</v>
      </c>
      <c r="D358" s="110">
        <f>SUM(D359:D363)</f>
        <v>8</v>
      </c>
      <c r="E358" s="110"/>
      <c r="F358" s="111"/>
      <c r="G358" s="111">
        <f>SUM(G359:G363)</f>
        <v>4900</v>
      </c>
      <c r="H358" s="111">
        <f>SUM(H359:H363)</f>
        <v>58800</v>
      </c>
    </row>
    <row r="359" spans="1:8" s="6" customFormat="1" x14ac:dyDescent="0.25">
      <c r="A359" s="106"/>
      <c r="B359" s="55"/>
      <c r="C359" s="107" t="s">
        <v>30</v>
      </c>
      <c r="D359" s="94">
        <v>1</v>
      </c>
      <c r="E359" s="95">
        <v>1</v>
      </c>
      <c r="F359" s="88">
        <v>1000</v>
      </c>
      <c r="G359" s="88">
        <f t="shared" ref="G359:G363" si="122">D359*F359</f>
        <v>1000</v>
      </c>
      <c r="H359" s="88">
        <f t="shared" ref="H359:H363" si="123">G359*12</f>
        <v>12000</v>
      </c>
    </row>
    <row r="360" spans="1:8" s="6" customFormat="1" x14ac:dyDescent="0.25">
      <c r="A360" s="106"/>
      <c r="B360" s="55"/>
      <c r="C360" s="107" t="s">
        <v>3</v>
      </c>
      <c r="D360" s="94">
        <v>1</v>
      </c>
      <c r="E360" s="95">
        <v>0.65</v>
      </c>
      <c r="F360" s="88">
        <v>650</v>
      </c>
      <c r="G360" s="88">
        <f t="shared" si="122"/>
        <v>650</v>
      </c>
      <c r="H360" s="88">
        <f t="shared" si="123"/>
        <v>7800</v>
      </c>
    </row>
    <row r="361" spans="1:8" s="6" customFormat="1" x14ac:dyDescent="0.25">
      <c r="A361" s="106"/>
      <c r="B361" s="55"/>
      <c r="C361" s="107" t="s">
        <v>4</v>
      </c>
      <c r="D361" s="94">
        <v>3</v>
      </c>
      <c r="E361" s="95">
        <v>0.55000000000000004</v>
      </c>
      <c r="F361" s="88">
        <v>550</v>
      </c>
      <c r="G361" s="88">
        <f t="shared" si="122"/>
        <v>1650</v>
      </c>
      <c r="H361" s="88">
        <f t="shared" si="123"/>
        <v>19800</v>
      </c>
    </row>
    <row r="362" spans="1:8" s="6" customFormat="1" x14ac:dyDescent="0.25">
      <c r="A362" s="106"/>
      <c r="B362" s="55"/>
      <c r="C362" s="107" t="s">
        <v>8</v>
      </c>
      <c r="D362" s="94">
        <v>2</v>
      </c>
      <c r="E362" s="95">
        <v>0.45</v>
      </c>
      <c r="F362" s="88">
        <v>450</v>
      </c>
      <c r="G362" s="88">
        <f t="shared" si="122"/>
        <v>900</v>
      </c>
      <c r="H362" s="88">
        <f t="shared" si="123"/>
        <v>10800</v>
      </c>
    </row>
    <row r="363" spans="1:8" s="6" customFormat="1" x14ac:dyDescent="0.25">
      <c r="A363" s="106"/>
      <c r="B363" s="55"/>
      <c r="C363" s="107" t="s">
        <v>6</v>
      </c>
      <c r="D363" s="94">
        <v>1</v>
      </c>
      <c r="E363" s="95">
        <v>0.7</v>
      </c>
      <c r="F363" s="88">
        <v>700</v>
      </c>
      <c r="G363" s="88">
        <f t="shared" si="122"/>
        <v>700</v>
      </c>
      <c r="H363" s="88">
        <f t="shared" si="123"/>
        <v>8400</v>
      </c>
    </row>
    <row r="364" spans="1:8" s="7" customFormat="1" x14ac:dyDescent="0.25">
      <c r="A364" s="108"/>
      <c r="B364" s="68">
        <v>2</v>
      </c>
      <c r="C364" s="109" t="s">
        <v>63</v>
      </c>
      <c r="D364" s="110">
        <f>SUM(D365:D369)</f>
        <v>6</v>
      </c>
      <c r="E364" s="110"/>
      <c r="F364" s="111"/>
      <c r="G364" s="111">
        <f>SUM(G365:G369)</f>
        <v>3900</v>
      </c>
      <c r="H364" s="111">
        <f>SUM(H365:H369)</f>
        <v>46800</v>
      </c>
    </row>
    <row r="365" spans="1:8" s="6" customFormat="1" x14ac:dyDescent="0.25">
      <c r="A365" s="106"/>
      <c r="B365" s="55"/>
      <c r="C365" s="107" t="s">
        <v>30</v>
      </c>
      <c r="D365" s="94">
        <v>1</v>
      </c>
      <c r="E365" s="95">
        <v>1</v>
      </c>
      <c r="F365" s="88">
        <v>1000</v>
      </c>
      <c r="G365" s="88">
        <f t="shared" ref="G365:G369" si="124">D365*F365</f>
        <v>1000</v>
      </c>
      <c r="H365" s="88">
        <f t="shared" ref="H365:H369" si="125">G365*12</f>
        <v>12000</v>
      </c>
    </row>
    <row r="366" spans="1:8" s="6" customFormat="1" x14ac:dyDescent="0.25">
      <c r="A366" s="106"/>
      <c r="B366" s="55"/>
      <c r="C366" s="107" t="s">
        <v>3</v>
      </c>
      <c r="D366" s="94">
        <v>1</v>
      </c>
      <c r="E366" s="95">
        <v>0.65</v>
      </c>
      <c r="F366" s="88">
        <v>650</v>
      </c>
      <c r="G366" s="88">
        <f t="shared" si="124"/>
        <v>650</v>
      </c>
      <c r="H366" s="88">
        <f t="shared" si="125"/>
        <v>7800</v>
      </c>
    </row>
    <row r="367" spans="1:8" s="6" customFormat="1" x14ac:dyDescent="0.25">
      <c r="A367" s="106"/>
      <c r="B367" s="55"/>
      <c r="C367" s="107" t="s">
        <v>4</v>
      </c>
      <c r="D367" s="94">
        <v>2</v>
      </c>
      <c r="E367" s="95">
        <v>0.55000000000000004</v>
      </c>
      <c r="F367" s="88">
        <v>550</v>
      </c>
      <c r="G367" s="88">
        <f t="shared" si="124"/>
        <v>1100</v>
      </c>
      <c r="H367" s="88">
        <f t="shared" si="125"/>
        <v>13200</v>
      </c>
    </row>
    <row r="368" spans="1:8" s="6" customFormat="1" x14ac:dyDescent="0.25">
      <c r="A368" s="106"/>
      <c r="B368" s="55"/>
      <c r="C368" s="107" t="s">
        <v>8</v>
      </c>
      <c r="D368" s="94">
        <v>1</v>
      </c>
      <c r="E368" s="95">
        <v>0.45</v>
      </c>
      <c r="F368" s="88">
        <v>450</v>
      </c>
      <c r="G368" s="88">
        <f t="shared" si="124"/>
        <v>450</v>
      </c>
      <c r="H368" s="88">
        <f t="shared" si="125"/>
        <v>5400</v>
      </c>
    </row>
    <row r="369" spans="1:8" s="6" customFormat="1" x14ac:dyDescent="0.25">
      <c r="A369" s="106"/>
      <c r="B369" s="55"/>
      <c r="C369" s="107" t="s">
        <v>6</v>
      </c>
      <c r="D369" s="94">
        <v>1</v>
      </c>
      <c r="E369" s="95">
        <v>0.7</v>
      </c>
      <c r="F369" s="88">
        <v>700</v>
      </c>
      <c r="G369" s="88">
        <f t="shared" si="124"/>
        <v>700</v>
      </c>
      <c r="H369" s="88">
        <f t="shared" si="125"/>
        <v>8400</v>
      </c>
    </row>
    <row r="370" spans="1:8" s="7" customFormat="1" ht="30" x14ac:dyDescent="0.25">
      <c r="A370" s="108"/>
      <c r="B370" s="68">
        <v>3</v>
      </c>
      <c r="C370" s="109" t="s">
        <v>64</v>
      </c>
      <c r="D370" s="110">
        <f>SUM(D371:D375)</f>
        <v>8</v>
      </c>
      <c r="E370" s="110"/>
      <c r="F370" s="111"/>
      <c r="G370" s="111">
        <f>SUM(G371:G375)</f>
        <v>4900</v>
      </c>
      <c r="H370" s="111">
        <f>SUM(H371:H375)</f>
        <v>58800</v>
      </c>
    </row>
    <row r="371" spans="1:8" s="6" customFormat="1" x14ac:dyDescent="0.25">
      <c r="A371" s="106"/>
      <c r="B371" s="55"/>
      <c r="C371" s="107" t="s">
        <v>30</v>
      </c>
      <c r="D371" s="94">
        <v>1</v>
      </c>
      <c r="E371" s="95">
        <v>1</v>
      </c>
      <c r="F371" s="88">
        <v>1000</v>
      </c>
      <c r="G371" s="88">
        <f t="shared" ref="G371:G375" si="126">D371*F371</f>
        <v>1000</v>
      </c>
      <c r="H371" s="88">
        <f t="shared" ref="H371:H375" si="127">G371*12</f>
        <v>12000</v>
      </c>
    </row>
    <row r="372" spans="1:8" s="6" customFormat="1" x14ac:dyDescent="0.25">
      <c r="A372" s="106"/>
      <c r="B372" s="55"/>
      <c r="C372" s="107" t="s">
        <v>3</v>
      </c>
      <c r="D372" s="94">
        <v>1</v>
      </c>
      <c r="E372" s="95">
        <v>0.65</v>
      </c>
      <c r="F372" s="88">
        <v>650</v>
      </c>
      <c r="G372" s="88">
        <f t="shared" si="126"/>
        <v>650</v>
      </c>
      <c r="H372" s="88">
        <f t="shared" si="127"/>
        <v>7800</v>
      </c>
    </row>
    <row r="373" spans="1:8" s="6" customFormat="1" x14ac:dyDescent="0.25">
      <c r="A373" s="106"/>
      <c r="B373" s="55"/>
      <c r="C373" s="107" t="s">
        <v>4</v>
      </c>
      <c r="D373" s="94">
        <v>3</v>
      </c>
      <c r="E373" s="95">
        <v>0.55000000000000004</v>
      </c>
      <c r="F373" s="88">
        <v>550</v>
      </c>
      <c r="G373" s="88">
        <f t="shared" si="126"/>
        <v>1650</v>
      </c>
      <c r="H373" s="88">
        <f t="shared" si="127"/>
        <v>19800</v>
      </c>
    </row>
    <row r="374" spans="1:8" s="6" customFormat="1" x14ac:dyDescent="0.25">
      <c r="A374" s="106"/>
      <c r="B374" s="55"/>
      <c r="C374" s="107" t="s">
        <v>8</v>
      </c>
      <c r="D374" s="94">
        <v>2</v>
      </c>
      <c r="E374" s="95">
        <v>0.45</v>
      </c>
      <c r="F374" s="88">
        <v>450</v>
      </c>
      <c r="G374" s="88">
        <f t="shared" si="126"/>
        <v>900</v>
      </c>
      <c r="H374" s="88">
        <f t="shared" si="127"/>
        <v>10800</v>
      </c>
    </row>
    <row r="375" spans="1:8" s="6" customFormat="1" x14ac:dyDescent="0.25">
      <c r="A375" s="106"/>
      <c r="B375" s="55"/>
      <c r="C375" s="107" t="s">
        <v>6</v>
      </c>
      <c r="D375" s="94">
        <v>1</v>
      </c>
      <c r="E375" s="95">
        <v>0.7</v>
      </c>
      <c r="F375" s="88">
        <v>700</v>
      </c>
      <c r="G375" s="88">
        <f t="shared" si="126"/>
        <v>700</v>
      </c>
      <c r="H375" s="88">
        <f t="shared" si="127"/>
        <v>8400</v>
      </c>
    </row>
    <row r="376" spans="1:8" s="7" customFormat="1" x14ac:dyDescent="0.25">
      <c r="A376" s="108"/>
      <c r="B376" s="68">
        <v>4</v>
      </c>
      <c r="C376" s="109" t="s">
        <v>65</v>
      </c>
      <c r="D376" s="110">
        <f>SUM(D377:D381)</f>
        <v>9</v>
      </c>
      <c r="E376" s="110"/>
      <c r="F376" s="111"/>
      <c r="G376" s="111">
        <f>SUM(G377:G381)</f>
        <v>5550</v>
      </c>
      <c r="H376" s="111">
        <f>SUM(H377:H381)</f>
        <v>66600</v>
      </c>
    </row>
    <row r="377" spans="1:8" s="6" customFormat="1" x14ac:dyDescent="0.25">
      <c r="A377" s="106"/>
      <c r="B377" s="55"/>
      <c r="C377" s="107" t="s">
        <v>30</v>
      </c>
      <c r="D377" s="94">
        <v>1</v>
      </c>
      <c r="E377" s="95">
        <v>1</v>
      </c>
      <c r="F377" s="88">
        <v>1000</v>
      </c>
      <c r="G377" s="88">
        <f t="shared" ref="G377:G381" si="128">D377*F377</f>
        <v>1000</v>
      </c>
      <c r="H377" s="88">
        <f t="shared" ref="H377:H381" si="129">G377*12</f>
        <v>12000</v>
      </c>
    </row>
    <row r="378" spans="1:8" s="6" customFormat="1" x14ac:dyDescent="0.25">
      <c r="A378" s="106"/>
      <c r="B378" s="55"/>
      <c r="C378" s="107" t="s">
        <v>3</v>
      </c>
      <c r="D378" s="94">
        <v>2</v>
      </c>
      <c r="E378" s="95">
        <v>0.65</v>
      </c>
      <c r="F378" s="88">
        <v>650</v>
      </c>
      <c r="G378" s="88">
        <f t="shared" si="128"/>
        <v>1300</v>
      </c>
      <c r="H378" s="88">
        <f t="shared" si="129"/>
        <v>15600</v>
      </c>
    </row>
    <row r="379" spans="1:8" s="6" customFormat="1" x14ac:dyDescent="0.25">
      <c r="A379" s="106"/>
      <c r="B379" s="55"/>
      <c r="C379" s="107" t="s">
        <v>4</v>
      </c>
      <c r="D379" s="94">
        <v>3</v>
      </c>
      <c r="E379" s="95">
        <v>0.55000000000000004</v>
      </c>
      <c r="F379" s="88">
        <v>550</v>
      </c>
      <c r="G379" s="88">
        <f t="shared" si="128"/>
        <v>1650</v>
      </c>
      <c r="H379" s="88">
        <f t="shared" si="129"/>
        <v>19800</v>
      </c>
    </row>
    <row r="380" spans="1:8" s="6" customFormat="1" x14ac:dyDescent="0.25">
      <c r="A380" s="106"/>
      <c r="B380" s="55"/>
      <c r="C380" s="107" t="s">
        <v>8</v>
      </c>
      <c r="D380" s="94">
        <v>2</v>
      </c>
      <c r="E380" s="95">
        <v>0.45</v>
      </c>
      <c r="F380" s="88">
        <v>450</v>
      </c>
      <c r="G380" s="88">
        <f t="shared" si="128"/>
        <v>900</v>
      </c>
      <c r="H380" s="88">
        <f t="shared" si="129"/>
        <v>10800</v>
      </c>
    </row>
    <row r="381" spans="1:8" s="6" customFormat="1" x14ac:dyDescent="0.25">
      <c r="A381" s="106"/>
      <c r="B381" s="55"/>
      <c r="C381" s="107" t="s">
        <v>6</v>
      </c>
      <c r="D381" s="94">
        <v>1</v>
      </c>
      <c r="E381" s="95">
        <v>0.7</v>
      </c>
      <c r="F381" s="88">
        <v>700</v>
      </c>
      <c r="G381" s="88">
        <f t="shared" si="128"/>
        <v>700</v>
      </c>
      <c r="H381" s="88">
        <f t="shared" si="129"/>
        <v>8400</v>
      </c>
    </row>
    <row r="382" spans="1:8" s="7" customFormat="1" ht="30" x14ac:dyDescent="0.25">
      <c r="A382" s="108"/>
      <c r="B382" s="68">
        <v>5</v>
      </c>
      <c r="C382" s="109" t="s">
        <v>66</v>
      </c>
      <c r="D382" s="110">
        <f>SUM(D383:D387)</f>
        <v>7</v>
      </c>
      <c r="E382" s="110"/>
      <c r="F382" s="111"/>
      <c r="G382" s="111">
        <f>SUM(G383:G387)</f>
        <v>4350</v>
      </c>
      <c r="H382" s="111">
        <f>SUM(H383:H387)</f>
        <v>52200</v>
      </c>
    </row>
    <row r="383" spans="1:8" s="6" customFormat="1" x14ac:dyDescent="0.25">
      <c r="A383" s="106"/>
      <c r="B383" s="55"/>
      <c r="C383" s="107" t="s">
        <v>30</v>
      </c>
      <c r="D383" s="94">
        <v>1</v>
      </c>
      <c r="E383" s="95">
        <v>1</v>
      </c>
      <c r="F383" s="88">
        <v>1000</v>
      </c>
      <c r="G383" s="88">
        <f t="shared" ref="G383:G387" si="130">D383*F383</f>
        <v>1000</v>
      </c>
      <c r="H383" s="88">
        <f t="shared" ref="H383:H387" si="131">G383*12</f>
        <v>12000</v>
      </c>
    </row>
    <row r="384" spans="1:8" s="6" customFormat="1" x14ac:dyDescent="0.25">
      <c r="A384" s="106"/>
      <c r="B384" s="55"/>
      <c r="C384" s="107" t="s">
        <v>3</v>
      </c>
      <c r="D384" s="94">
        <v>1</v>
      </c>
      <c r="E384" s="95">
        <v>0.65</v>
      </c>
      <c r="F384" s="88">
        <v>650</v>
      </c>
      <c r="G384" s="88">
        <f t="shared" si="130"/>
        <v>650</v>
      </c>
      <c r="H384" s="88">
        <f t="shared" si="131"/>
        <v>7800</v>
      </c>
    </row>
    <row r="385" spans="1:8" s="6" customFormat="1" x14ac:dyDescent="0.25">
      <c r="A385" s="106"/>
      <c r="B385" s="55"/>
      <c r="C385" s="107" t="s">
        <v>31</v>
      </c>
      <c r="D385" s="94">
        <v>2</v>
      </c>
      <c r="E385" s="95">
        <v>0.55000000000000004</v>
      </c>
      <c r="F385" s="88">
        <v>550</v>
      </c>
      <c r="G385" s="88">
        <f t="shared" si="130"/>
        <v>1100</v>
      </c>
      <c r="H385" s="88">
        <f t="shared" si="131"/>
        <v>13200</v>
      </c>
    </row>
    <row r="386" spans="1:8" s="6" customFormat="1" x14ac:dyDescent="0.25">
      <c r="A386" s="106"/>
      <c r="B386" s="55"/>
      <c r="C386" s="107" t="s">
        <v>8</v>
      </c>
      <c r="D386" s="94">
        <v>2</v>
      </c>
      <c r="E386" s="95">
        <v>0.45</v>
      </c>
      <c r="F386" s="88">
        <v>450</v>
      </c>
      <c r="G386" s="88">
        <f t="shared" si="130"/>
        <v>900</v>
      </c>
      <c r="H386" s="88">
        <f t="shared" si="131"/>
        <v>10800</v>
      </c>
    </row>
    <row r="387" spans="1:8" s="6" customFormat="1" x14ac:dyDescent="0.25">
      <c r="A387" s="106"/>
      <c r="B387" s="55"/>
      <c r="C387" s="107" t="s">
        <v>6</v>
      </c>
      <c r="D387" s="94">
        <v>1</v>
      </c>
      <c r="E387" s="95">
        <v>0.7</v>
      </c>
      <c r="F387" s="88">
        <v>700</v>
      </c>
      <c r="G387" s="88">
        <f t="shared" si="130"/>
        <v>700</v>
      </c>
      <c r="H387" s="88">
        <f t="shared" si="131"/>
        <v>8400</v>
      </c>
    </row>
    <row r="388" spans="1:8" s="7" customFormat="1" ht="30" x14ac:dyDescent="0.25">
      <c r="A388" s="108"/>
      <c r="B388" s="68">
        <v>6</v>
      </c>
      <c r="C388" s="109" t="s">
        <v>67</v>
      </c>
      <c r="D388" s="110">
        <f>SUM(D389:D393)</f>
        <v>7</v>
      </c>
      <c r="E388" s="110"/>
      <c r="F388" s="111"/>
      <c r="G388" s="111">
        <f>SUM(G389:G393)</f>
        <v>4550</v>
      </c>
      <c r="H388" s="111">
        <f>SUM(H389:H393)</f>
        <v>54600</v>
      </c>
    </row>
    <row r="389" spans="1:8" s="6" customFormat="1" x14ac:dyDescent="0.25">
      <c r="A389" s="106"/>
      <c r="B389" s="55"/>
      <c r="C389" s="107" t="s">
        <v>30</v>
      </c>
      <c r="D389" s="94">
        <v>1</v>
      </c>
      <c r="E389" s="95">
        <v>1</v>
      </c>
      <c r="F389" s="88">
        <v>1000</v>
      </c>
      <c r="G389" s="88">
        <f t="shared" ref="G389:G393" si="132">D389*F389</f>
        <v>1000</v>
      </c>
      <c r="H389" s="88">
        <f t="shared" ref="H389:H393" si="133">G389*12</f>
        <v>12000</v>
      </c>
    </row>
    <row r="390" spans="1:8" s="6" customFormat="1" x14ac:dyDescent="0.25">
      <c r="A390" s="106"/>
      <c r="B390" s="55"/>
      <c r="C390" s="107" t="s">
        <v>3</v>
      </c>
      <c r="D390" s="94">
        <v>2</v>
      </c>
      <c r="E390" s="95">
        <v>0.65</v>
      </c>
      <c r="F390" s="88">
        <v>650</v>
      </c>
      <c r="G390" s="88">
        <f t="shared" si="132"/>
        <v>1300</v>
      </c>
      <c r="H390" s="88">
        <f t="shared" si="133"/>
        <v>15600</v>
      </c>
    </row>
    <row r="391" spans="1:8" s="6" customFormat="1" x14ac:dyDescent="0.25">
      <c r="A391" s="106"/>
      <c r="B391" s="55"/>
      <c r="C391" s="107" t="s">
        <v>31</v>
      </c>
      <c r="D391" s="94">
        <v>2</v>
      </c>
      <c r="E391" s="95">
        <v>0.55000000000000004</v>
      </c>
      <c r="F391" s="88">
        <v>550</v>
      </c>
      <c r="G391" s="88">
        <f t="shared" si="132"/>
        <v>1100</v>
      </c>
      <c r="H391" s="88">
        <f t="shared" si="133"/>
        <v>13200</v>
      </c>
    </row>
    <row r="392" spans="1:8" s="6" customFormat="1" x14ac:dyDescent="0.25">
      <c r="A392" s="106"/>
      <c r="B392" s="55"/>
      <c r="C392" s="107" t="s">
        <v>8</v>
      </c>
      <c r="D392" s="94">
        <v>1</v>
      </c>
      <c r="E392" s="95">
        <v>0.45</v>
      </c>
      <c r="F392" s="88">
        <v>450</v>
      </c>
      <c r="G392" s="88">
        <f t="shared" si="132"/>
        <v>450</v>
      </c>
      <c r="H392" s="88">
        <f t="shared" si="133"/>
        <v>5400</v>
      </c>
    </row>
    <row r="393" spans="1:8" s="6" customFormat="1" x14ac:dyDescent="0.25">
      <c r="A393" s="106"/>
      <c r="B393" s="55"/>
      <c r="C393" s="107" t="s">
        <v>6</v>
      </c>
      <c r="D393" s="94">
        <v>1</v>
      </c>
      <c r="E393" s="95">
        <v>0.7</v>
      </c>
      <c r="F393" s="88">
        <v>700</v>
      </c>
      <c r="G393" s="88">
        <f t="shared" si="132"/>
        <v>700</v>
      </c>
      <c r="H393" s="88">
        <f t="shared" si="133"/>
        <v>8400</v>
      </c>
    </row>
    <row r="394" spans="1:8" s="7" customFormat="1" x14ac:dyDescent="0.25">
      <c r="A394" s="108"/>
      <c r="B394" s="68">
        <v>7</v>
      </c>
      <c r="C394" s="109" t="s">
        <v>68</v>
      </c>
      <c r="D394" s="110">
        <f>SUM(D395:D399)</f>
        <v>9</v>
      </c>
      <c r="E394" s="110"/>
      <c r="F394" s="111"/>
      <c r="G394" s="111">
        <f>SUM(G395:G399)</f>
        <v>5550</v>
      </c>
      <c r="H394" s="111">
        <f>SUM(H395:H399)</f>
        <v>66600</v>
      </c>
    </row>
    <row r="395" spans="1:8" s="6" customFormat="1" x14ac:dyDescent="0.25">
      <c r="A395" s="106"/>
      <c r="B395" s="55"/>
      <c r="C395" s="107" t="s">
        <v>30</v>
      </c>
      <c r="D395" s="94">
        <v>1</v>
      </c>
      <c r="E395" s="95">
        <v>1</v>
      </c>
      <c r="F395" s="88">
        <v>1000</v>
      </c>
      <c r="G395" s="88">
        <f t="shared" ref="G395:G399" si="134">D395*F395</f>
        <v>1000</v>
      </c>
      <c r="H395" s="88">
        <f t="shared" ref="H395:H399" si="135">G395*12</f>
        <v>12000</v>
      </c>
    </row>
    <row r="396" spans="1:8" s="6" customFormat="1" x14ac:dyDescent="0.25">
      <c r="A396" s="106"/>
      <c r="B396" s="55"/>
      <c r="C396" s="107" t="s">
        <v>15</v>
      </c>
      <c r="D396" s="94">
        <v>2</v>
      </c>
      <c r="E396" s="95">
        <v>0.65</v>
      </c>
      <c r="F396" s="88">
        <v>650</v>
      </c>
      <c r="G396" s="88">
        <f t="shared" si="134"/>
        <v>1300</v>
      </c>
      <c r="H396" s="88">
        <f t="shared" si="135"/>
        <v>15600</v>
      </c>
    </row>
    <row r="397" spans="1:8" s="6" customFormat="1" x14ac:dyDescent="0.25">
      <c r="A397" s="106"/>
      <c r="B397" s="55"/>
      <c r="C397" s="107" t="s">
        <v>31</v>
      </c>
      <c r="D397" s="94">
        <v>3</v>
      </c>
      <c r="E397" s="95">
        <v>0.55000000000000004</v>
      </c>
      <c r="F397" s="88">
        <v>550</v>
      </c>
      <c r="G397" s="88">
        <f t="shared" si="134"/>
        <v>1650</v>
      </c>
      <c r="H397" s="88">
        <f t="shared" si="135"/>
        <v>19800</v>
      </c>
    </row>
    <row r="398" spans="1:8" s="6" customFormat="1" x14ac:dyDescent="0.25">
      <c r="A398" s="106"/>
      <c r="B398" s="55"/>
      <c r="C398" s="107" t="s">
        <v>8</v>
      </c>
      <c r="D398" s="94">
        <v>2</v>
      </c>
      <c r="E398" s="95">
        <v>0.45</v>
      </c>
      <c r="F398" s="88">
        <v>450</v>
      </c>
      <c r="G398" s="88">
        <f t="shared" si="134"/>
        <v>900</v>
      </c>
      <c r="H398" s="88">
        <f t="shared" si="135"/>
        <v>10800</v>
      </c>
    </row>
    <row r="399" spans="1:8" s="6" customFormat="1" x14ac:dyDescent="0.25">
      <c r="A399" s="106"/>
      <c r="B399" s="55"/>
      <c r="C399" s="107" t="s">
        <v>6</v>
      </c>
      <c r="D399" s="94">
        <v>1</v>
      </c>
      <c r="E399" s="95">
        <v>0.7</v>
      </c>
      <c r="F399" s="88">
        <v>700</v>
      </c>
      <c r="G399" s="88">
        <f t="shared" si="134"/>
        <v>700</v>
      </c>
      <c r="H399" s="88">
        <f t="shared" si="135"/>
        <v>8400</v>
      </c>
    </row>
    <row r="400" spans="1:8" s="7" customFormat="1" ht="25.5" customHeight="1" x14ac:dyDescent="0.25">
      <c r="A400" s="108"/>
      <c r="B400" s="83" t="s">
        <v>123</v>
      </c>
      <c r="C400" s="105" t="s">
        <v>69</v>
      </c>
      <c r="D400" s="83">
        <f>SUM(D401:D409)</f>
        <v>16</v>
      </c>
      <c r="E400" s="83"/>
      <c r="F400" s="86"/>
      <c r="G400" s="86">
        <f>SUM(G401:G409)</f>
        <v>12000</v>
      </c>
      <c r="H400" s="86">
        <f>SUM(H401:H409)</f>
        <v>144000</v>
      </c>
    </row>
    <row r="401" spans="1:8" s="6" customFormat="1" x14ac:dyDescent="0.25">
      <c r="A401" s="106"/>
      <c r="B401" s="55"/>
      <c r="C401" s="107" t="s">
        <v>26</v>
      </c>
      <c r="D401" s="94">
        <v>1</v>
      </c>
      <c r="E401" s="95">
        <v>1.8</v>
      </c>
      <c r="F401" s="88">
        <v>1800</v>
      </c>
      <c r="G401" s="88">
        <f t="shared" ref="G401:G409" si="136">D401*F401</f>
        <v>1800</v>
      </c>
      <c r="H401" s="88">
        <f t="shared" ref="H401:H409" si="137">G401*12</f>
        <v>21600</v>
      </c>
    </row>
    <row r="402" spans="1:8" s="6" customFormat="1" x14ac:dyDescent="0.25">
      <c r="A402" s="106"/>
      <c r="B402" s="55"/>
      <c r="C402" s="107" t="s">
        <v>2</v>
      </c>
      <c r="D402" s="94">
        <v>1</v>
      </c>
      <c r="E402" s="95">
        <v>1.3</v>
      </c>
      <c r="F402" s="88">
        <v>1300</v>
      </c>
      <c r="G402" s="88">
        <f t="shared" si="136"/>
        <v>1300</v>
      </c>
      <c r="H402" s="88">
        <f t="shared" si="137"/>
        <v>15600</v>
      </c>
    </row>
    <row r="403" spans="1:8" s="6" customFormat="1" x14ac:dyDescent="0.25">
      <c r="A403" s="106"/>
      <c r="B403" s="55"/>
      <c r="C403" s="77" t="s">
        <v>27</v>
      </c>
      <c r="D403" s="94">
        <v>1</v>
      </c>
      <c r="E403" s="95">
        <v>0.7</v>
      </c>
      <c r="F403" s="88">
        <v>700</v>
      </c>
      <c r="G403" s="88">
        <f t="shared" si="136"/>
        <v>700</v>
      </c>
      <c r="H403" s="88">
        <f t="shared" si="137"/>
        <v>8400</v>
      </c>
    </row>
    <row r="404" spans="1:8" s="6" customFormat="1" x14ac:dyDescent="0.25">
      <c r="A404" s="106"/>
      <c r="B404" s="55"/>
      <c r="C404" s="107" t="s">
        <v>10</v>
      </c>
      <c r="D404" s="94">
        <v>1</v>
      </c>
      <c r="E404" s="95">
        <v>0.8</v>
      </c>
      <c r="F404" s="88">
        <v>800</v>
      </c>
      <c r="G404" s="88">
        <f t="shared" si="136"/>
        <v>800</v>
      </c>
      <c r="H404" s="88">
        <f t="shared" si="137"/>
        <v>9600</v>
      </c>
    </row>
    <row r="405" spans="1:8" s="6" customFormat="1" x14ac:dyDescent="0.25">
      <c r="A405" s="106"/>
      <c r="B405" s="55"/>
      <c r="C405" s="77" t="s">
        <v>28</v>
      </c>
      <c r="D405" s="94">
        <v>0</v>
      </c>
      <c r="E405" s="95">
        <v>0.8</v>
      </c>
      <c r="F405" s="88">
        <v>800</v>
      </c>
      <c r="G405" s="88">
        <f t="shared" si="136"/>
        <v>0</v>
      </c>
      <c r="H405" s="88">
        <f t="shared" si="137"/>
        <v>0</v>
      </c>
    </row>
    <row r="406" spans="1:8" s="6" customFormat="1" x14ac:dyDescent="0.25">
      <c r="A406" s="106"/>
      <c r="B406" s="55"/>
      <c r="C406" s="77" t="s">
        <v>44</v>
      </c>
      <c r="D406" s="94">
        <v>1</v>
      </c>
      <c r="E406" s="95">
        <v>0.9</v>
      </c>
      <c r="F406" s="88">
        <v>900</v>
      </c>
      <c r="G406" s="88">
        <f t="shared" si="136"/>
        <v>900</v>
      </c>
      <c r="H406" s="88">
        <f t="shared" si="137"/>
        <v>10800</v>
      </c>
    </row>
    <row r="407" spans="1:8" s="6" customFormat="1" x14ac:dyDescent="0.25">
      <c r="A407" s="106"/>
      <c r="B407" s="55"/>
      <c r="C407" s="107" t="s">
        <v>3</v>
      </c>
      <c r="D407" s="94">
        <v>3</v>
      </c>
      <c r="E407" s="95">
        <v>0.7</v>
      </c>
      <c r="F407" s="88">
        <v>700</v>
      </c>
      <c r="G407" s="88">
        <f t="shared" si="136"/>
        <v>2100</v>
      </c>
      <c r="H407" s="88">
        <f t="shared" si="137"/>
        <v>25200</v>
      </c>
    </row>
    <row r="408" spans="1:8" s="6" customFormat="1" x14ac:dyDescent="0.25">
      <c r="A408" s="106"/>
      <c r="B408" s="55"/>
      <c r="C408" s="107" t="s">
        <v>31</v>
      </c>
      <c r="D408" s="94">
        <v>4</v>
      </c>
      <c r="E408" s="95">
        <v>0.6</v>
      </c>
      <c r="F408" s="88">
        <v>600</v>
      </c>
      <c r="G408" s="88">
        <f t="shared" si="136"/>
        <v>2400</v>
      </c>
      <c r="H408" s="88">
        <f t="shared" si="137"/>
        <v>28800</v>
      </c>
    </row>
    <row r="409" spans="1:8" s="6" customFormat="1" x14ac:dyDescent="0.25">
      <c r="A409" s="106"/>
      <c r="B409" s="55"/>
      <c r="C409" s="107" t="s">
        <v>8</v>
      </c>
      <c r="D409" s="94">
        <v>4</v>
      </c>
      <c r="E409" s="95">
        <v>0.5</v>
      </c>
      <c r="F409" s="88">
        <v>500</v>
      </c>
      <c r="G409" s="88">
        <f t="shared" si="136"/>
        <v>2000</v>
      </c>
      <c r="H409" s="88">
        <f t="shared" si="137"/>
        <v>24000</v>
      </c>
    </row>
    <row r="410" spans="1:8" s="7" customFormat="1" ht="30" x14ac:dyDescent="0.25">
      <c r="A410" s="108"/>
      <c r="B410" s="68">
        <v>1</v>
      </c>
      <c r="C410" s="109" t="s">
        <v>70</v>
      </c>
      <c r="D410" s="110">
        <f>SUM(D411:D415)</f>
        <v>8</v>
      </c>
      <c r="E410" s="110"/>
      <c r="F410" s="111"/>
      <c r="G410" s="111">
        <f>SUM(G411:G415)</f>
        <v>5100</v>
      </c>
      <c r="H410" s="111">
        <f>SUM(H411:H415)</f>
        <v>61200</v>
      </c>
    </row>
    <row r="411" spans="1:8" s="6" customFormat="1" x14ac:dyDescent="0.25">
      <c r="A411" s="106"/>
      <c r="B411" s="55"/>
      <c r="C411" s="107" t="s">
        <v>30</v>
      </c>
      <c r="D411" s="94">
        <v>1</v>
      </c>
      <c r="E411" s="95">
        <v>1</v>
      </c>
      <c r="F411" s="88">
        <v>1000</v>
      </c>
      <c r="G411" s="88">
        <f t="shared" ref="G411:G415" si="138">D411*F411</f>
        <v>1000</v>
      </c>
      <c r="H411" s="88">
        <f t="shared" ref="H411:H415" si="139">G411*12</f>
        <v>12000</v>
      </c>
    </row>
    <row r="412" spans="1:8" s="6" customFormat="1" x14ac:dyDescent="0.25">
      <c r="A412" s="106"/>
      <c r="B412" s="55"/>
      <c r="C412" s="107" t="s">
        <v>3</v>
      </c>
      <c r="D412" s="94">
        <v>1</v>
      </c>
      <c r="E412" s="95">
        <v>0.65</v>
      </c>
      <c r="F412" s="88">
        <v>650</v>
      </c>
      <c r="G412" s="88">
        <f t="shared" si="138"/>
        <v>650</v>
      </c>
      <c r="H412" s="88">
        <f t="shared" si="139"/>
        <v>7800</v>
      </c>
    </row>
    <row r="413" spans="1:8" s="6" customFormat="1" x14ac:dyDescent="0.25">
      <c r="A413" s="106"/>
      <c r="B413" s="55"/>
      <c r="C413" s="107" t="s">
        <v>4</v>
      </c>
      <c r="D413" s="94">
        <v>5</v>
      </c>
      <c r="E413" s="95">
        <v>0.55000000000000004</v>
      </c>
      <c r="F413" s="88">
        <v>550</v>
      </c>
      <c r="G413" s="88">
        <f t="shared" si="138"/>
        <v>2750</v>
      </c>
      <c r="H413" s="88">
        <f t="shared" si="139"/>
        <v>33000</v>
      </c>
    </row>
    <row r="414" spans="1:8" s="6" customFormat="1" x14ac:dyDescent="0.25">
      <c r="A414" s="106"/>
      <c r="B414" s="55"/>
      <c r="C414" s="107" t="s">
        <v>8</v>
      </c>
      <c r="D414" s="94">
        <v>0</v>
      </c>
      <c r="E414" s="95">
        <v>0.45</v>
      </c>
      <c r="F414" s="88">
        <v>450</v>
      </c>
      <c r="G414" s="88">
        <f t="shared" si="138"/>
        <v>0</v>
      </c>
      <c r="H414" s="88">
        <f t="shared" si="139"/>
        <v>0</v>
      </c>
    </row>
    <row r="415" spans="1:8" s="6" customFormat="1" x14ac:dyDescent="0.25">
      <c r="A415" s="106"/>
      <c r="B415" s="55"/>
      <c r="C415" s="107" t="s">
        <v>6</v>
      </c>
      <c r="D415" s="94">
        <v>1</v>
      </c>
      <c r="E415" s="95">
        <v>0.7</v>
      </c>
      <c r="F415" s="88">
        <v>700</v>
      </c>
      <c r="G415" s="88">
        <f t="shared" si="138"/>
        <v>700</v>
      </c>
      <c r="H415" s="88">
        <f t="shared" si="139"/>
        <v>8400</v>
      </c>
    </row>
    <row r="416" spans="1:8" s="7" customFormat="1" x14ac:dyDescent="0.25">
      <c r="A416" s="108"/>
      <c r="B416" s="68">
        <v>2</v>
      </c>
      <c r="C416" s="109" t="s">
        <v>71</v>
      </c>
      <c r="D416" s="110">
        <f>SUM(D417:D421)</f>
        <v>5</v>
      </c>
      <c r="E416" s="110"/>
      <c r="F416" s="111"/>
      <c r="G416" s="111">
        <f>SUM(G417:G421)</f>
        <v>3450</v>
      </c>
      <c r="H416" s="111">
        <f>SUM(H417:H421)</f>
        <v>41400</v>
      </c>
    </row>
    <row r="417" spans="1:8" s="6" customFormat="1" x14ac:dyDescent="0.25">
      <c r="A417" s="106"/>
      <c r="B417" s="55"/>
      <c r="C417" s="107" t="s">
        <v>30</v>
      </c>
      <c r="D417" s="94">
        <v>1</v>
      </c>
      <c r="E417" s="95">
        <v>1</v>
      </c>
      <c r="F417" s="88">
        <v>1000</v>
      </c>
      <c r="G417" s="88">
        <f t="shared" ref="G417:G421" si="140">D417*F417</f>
        <v>1000</v>
      </c>
      <c r="H417" s="88">
        <f t="shared" ref="H417:H421" si="141">G417*12</f>
        <v>12000</v>
      </c>
    </row>
    <row r="418" spans="1:8" s="6" customFormat="1" x14ac:dyDescent="0.25">
      <c r="A418" s="106"/>
      <c r="B418" s="55"/>
      <c r="C418" s="107" t="s">
        <v>3</v>
      </c>
      <c r="D418" s="94">
        <v>1</v>
      </c>
      <c r="E418" s="95">
        <v>0.65</v>
      </c>
      <c r="F418" s="88">
        <v>650</v>
      </c>
      <c r="G418" s="88">
        <f t="shared" si="140"/>
        <v>650</v>
      </c>
      <c r="H418" s="88">
        <f t="shared" si="141"/>
        <v>7800</v>
      </c>
    </row>
    <row r="419" spans="1:8" s="6" customFormat="1" x14ac:dyDescent="0.25">
      <c r="A419" s="106"/>
      <c r="B419" s="55"/>
      <c r="C419" s="107" t="s">
        <v>4</v>
      </c>
      <c r="D419" s="94">
        <v>2</v>
      </c>
      <c r="E419" s="95">
        <v>0.55000000000000004</v>
      </c>
      <c r="F419" s="88">
        <v>550</v>
      </c>
      <c r="G419" s="88">
        <f t="shared" si="140"/>
        <v>1100</v>
      </c>
      <c r="H419" s="88">
        <f t="shared" si="141"/>
        <v>13200</v>
      </c>
    </row>
    <row r="420" spans="1:8" s="6" customFormat="1" x14ac:dyDescent="0.25">
      <c r="A420" s="106"/>
      <c r="B420" s="55"/>
      <c r="C420" s="107" t="s">
        <v>8</v>
      </c>
      <c r="D420" s="94">
        <v>0</v>
      </c>
      <c r="E420" s="95">
        <v>0.45</v>
      </c>
      <c r="F420" s="88">
        <v>450</v>
      </c>
      <c r="G420" s="88">
        <f t="shared" si="140"/>
        <v>0</v>
      </c>
      <c r="H420" s="88">
        <f t="shared" si="141"/>
        <v>0</v>
      </c>
    </row>
    <row r="421" spans="1:8" s="6" customFormat="1" x14ac:dyDescent="0.25">
      <c r="A421" s="106"/>
      <c r="B421" s="55"/>
      <c r="C421" s="107" t="s">
        <v>6</v>
      </c>
      <c r="D421" s="94">
        <v>1</v>
      </c>
      <c r="E421" s="95">
        <v>0.7</v>
      </c>
      <c r="F421" s="88">
        <v>700</v>
      </c>
      <c r="G421" s="88">
        <f t="shared" si="140"/>
        <v>700</v>
      </c>
      <c r="H421" s="88">
        <f t="shared" si="141"/>
        <v>8400</v>
      </c>
    </row>
    <row r="422" spans="1:8" s="7" customFormat="1" x14ac:dyDescent="0.25">
      <c r="A422" s="108"/>
      <c r="B422" s="68">
        <v>3</v>
      </c>
      <c r="C422" s="109" t="s">
        <v>72</v>
      </c>
      <c r="D422" s="110">
        <f>SUM(D423:D427)</f>
        <v>6</v>
      </c>
      <c r="E422" s="110"/>
      <c r="F422" s="111"/>
      <c r="G422" s="111">
        <f>SUM(G423:G427)</f>
        <v>3900</v>
      </c>
      <c r="H422" s="111">
        <f>SUM(H423:H427)</f>
        <v>46800</v>
      </c>
    </row>
    <row r="423" spans="1:8" s="6" customFormat="1" x14ac:dyDescent="0.25">
      <c r="A423" s="106"/>
      <c r="B423" s="55"/>
      <c r="C423" s="107" t="s">
        <v>30</v>
      </c>
      <c r="D423" s="94">
        <v>1</v>
      </c>
      <c r="E423" s="95">
        <v>1</v>
      </c>
      <c r="F423" s="88">
        <v>1000</v>
      </c>
      <c r="G423" s="88">
        <f t="shared" ref="G423:G427" si="142">D423*F423</f>
        <v>1000</v>
      </c>
      <c r="H423" s="88">
        <f t="shared" ref="H423:H427" si="143">G423*12</f>
        <v>12000</v>
      </c>
    </row>
    <row r="424" spans="1:8" s="6" customFormat="1" x14ac:dyDescent="0.25">
      <c r="A424" s="106"/>
      <c r="B424" s="55"/>
      <c r="C424" s="107" t="s">
        <v>3</v>
      </c>
      <c r="D424" s="94">
        <v>1</v>
      </c>
      <c r="E424" s="95">
        <v>0.65</v>
      </c>
      <c r="F424" s="88">
        <v>650</v>
      </c>
      <c r="G424" s="88">
        <f t="shared" si="142"/>
        <v>650</v>
      </c>
      <c r="H424" s="88">
        <f t="shared" si="143"/>
        <v>7800</v>
      </c>
    </row>
    <row r="425" spans="1:8" s="6" customFormat="1" x14ac:dyDescent="0.25">
      <c r="A425" s="106"/>
      <c r="B425" s="55"/>
      <c r="C425" s="107" t="s">
        <v>4</v>
      </c>
      <c r="D425" s="94">
        <v>2</v>
      </c>
      <c r="E425" s="95">
        <v>0.55000000000000004</v>
      </c>
      <c r="F425" s="88">
        <v>550</v>
      </c>
      <c r="G425" s="88">
        <f t="shared" si="142"/>
        <v>1100</v>
      </c>
      <c r="H425" s="88">
        <f t="shared" si="143"/>
        <v>13200</v>
      </c>
    </row>
    <row r="426" spans="1:8" s="6" customFormat="1" x14ac:dyDescent="0.25">
      <c r="A426" s="106"/>
      <c r="B426" s="55"/>
      <c r="C426" s="107" t="s">
        <v>8</v>
      </c>
      <c r="D426" s="94">
        <v>1</v>
      </c>
      <c r="E426" s="95">
        <v>0.45</v>
      </c>
      <c r="F426" s="88">
        <v>450</v>
      </c>
      <c r="G426" s="88">
        <f t="shared" si="142"/>
        <v>450</v>
      </c>
      <c r="H426" s="88">
        <f t="shared" si="143"/>
        <v>5400</v>
      </c>
    </row>
    <row r="427" spans="1:8" s="6" customFormat="1" x14ac:dyDescent="0.25">
      <c r="A427" s="106"/>
      <c r="B427" s="55"/>
      <c r="C427" s="107" t="s">
        <v>6</v>
      </c>
      <c r="D427" s="94">
        <v>1</v>
      </c>
      <c r="E427" s="95">
        <v>0.7</v>
      </c>
      <c r="F427" s="88">
        <v>700</v>
      </c>
      <c r="G427" s="88">
        <f t="shared" si="142"/>
        <v>700</v>
      </c>
      <c r="H427" s="88">
        <f t="shared" si="143"/>
        <v>8400</v>
      </c>
    </row>
    <row r="428" spans="1:8" s="7" customFormat="1" x14ac:dyDescent="0.25">
      <c r="A428" s="108"/>
      <c r="B428" s="68">
        <v>4</v>
      </c>
      <c r="C428" s="109" t="s">
        <v>73</v>
      </c>
      <c r="D428" s="110">
        <f>SUM(D429:D433)</f>
        <v>6</v>
      </c>
      <c r="E428" s="110"/>
      <c r="F428" s="111"/>
      <c r="G428" s="111">
        <f>SUM(G429:G433)</f>
        <v>3900</v>
      </c>
      <c r="H428" s="111">
        <f>SUM(H429:H433)</f>
        <v>46800</v>
      </c>
    </row>
    <row r="429" spans="1:8" s="6" customFormat="1" x14ac:dyDescent="0.25">
      <c r="A429" s="106"/>
      <c r="B429" s="55"/>
      <c r="C429" s="107" t="s">
        <v>30</v>
      </c>
      <c r="D429" s="94">
        <v>1</v>
      </c>
      <c r="E429" s="95">
        <v>1</v>
      </c>
      <c r="F429" s="88">
        <v>1000</v>
      </c>
      <c r="G429" s="88">
        <f t="shared" ref="G429:G433" si="144">D429*F429</f>
        <v>1000</v>
      </c>
      <c r="H429" s="88">
        <f t="shared" ref="H429:H433" si="145">G429*12</f>
        <v>12000</v>
      </c>
    </row>
    <row r="430" spans="1:8" s="6" customFormat="1" x14ac:dyDescent="0.25">
      <c r="A430" s="106"/>
      <c r="B430" s="55"/>
      <c r="C430" s="107" t="s">
        <v>3</v>
      </c>
      <c r="D430" s="94">
        <v>1</v>
      </c>
      <c r="E430" s="95">
        <v>0.65</v>
      </c>
      <c r="F430" s="88">
        <v>650</v>
      </c>
      <c r="G430" s="88">
        <f t="shared" si="144"/>
        <v>650</v>
      </c>
      <c r="H430" s="88">
        <f t="shared" si="145"/>
        <v>7800</v>
      </c>
    </row>
    <row r="431" spans="1:8" s="6" customFormat="1" x14ac:dyDescent="0.25">
      <c r="A431" s="106"/>
      <c r="B431" s="55"/>
      <c r="C431" s="107" t="s">
        <v>4</v>
      </c>
      <c r="D431" s="94">
        <v>2</v>
      </c>
      <c r="E431" s="95">
        <v>0.55000000000000004</v>
      </c>
      <c r="F431" s="88">
        <v>550</v>
      </c>
      <c r="G431" s="88">
        <f t="shared" si="144"/>
        <v>1100</v>
      </c>
      <c r="H431" s="88">
        <f t="shared" si="145"/>
        <v>13200</v>
      </c>
    </row>
    <row r="432" spans="1:8" s="6" customFormat="1" x14ac:dyDescent="0.25">
      <c r="A432" s="106"/>
      <c r="B432" s="55"/>
      <c r="C432" s="107" t="s">
        <v>8</v>
      </c>
      <c r="D432" s="94">
        <v>1</v>
      </c>
      <c r="E432" s="95">
        <v>0.45</v>
      </c>
      <c r="F432" s="88">
        <v>450</v>
      </c>
      <c r="G432" s="88">
        <f t="shared" si="144"/>
        <v>450</v>
      </c>
      <c r="H432" s="88">
        <f t="shared" si="145"/>
        <v>5400</v>
      </c>
    </row>
    <row r="433" spans="1:8" s="6" customFormat="1" x14ac:dyDescent="0.25">
      <c r="A433" s="106"/>
      <c r="B433" s="55"/>
      <c r="C433" s="107" t="s">
        <v>6</v>
      </c>
      <c r="D433" s="94">
        <v>1</v>
      </c>
      <c r="E433" s="95">
        <v>0.7</v>
      </c>
      <c r="F433" s="88">
        <v>700</v>
      </c>
      <c r="G433" s="88">
        <f t="shared" si="144"/>
        <v>700</v>
      </c>
      <c r="H433" s="88">
        <f t="shared" si="145"/>
        <v>8400</v>
      </c>
    </row>
    <row r="434" spans="1:8" s="7" customFormat="1" ht="30" x14ac:dyDescent="0.25">
      <c r="A434" s="108"/>
      <c r="B434" s="68">
        <v>5</v>
      </c>
      <c r="C434" s="109" t="s">
        <v>74</v>
      </c>
      <c r="D434" s="110">
        <f>SUM(D435:D439)</f>
        <v>6</v>
      </c>
      <c r="E434" s="110"/>
      <c r="F434" s="111"/>
      <c r="G434" s="111">
        <f>SUM(G435:G439)</f>
        <v>3900</v>
      </c>
      <c r="H434" s="111">
        <f>SUM(H435:H439)</f>
        <v>46800</v>
      </c>
    </row>
    <row r="435" spans="1:8" s="6" customFormat="1" x14ac:dyDescent="0.25">
      <c r="A435" s="106"/>
      <c r="B435" s="55"/>
      <c r="C435" s="107" t="s">
        <v>30</v>
      </c>
      <c r="D435" s="94">
        <v>1</v>
      </c>
      <c r="E435" s="95">
        <v>1</v>
      </c>
      <c r="F435" s="88">
        <v>1000</v>
      </c>
      <c r="G435" s="88">
        <f t="shared" ref="G435:G439" si="146">D435*F435</f>
        <v>1000</v>
      </c>
      <c r="H435" s="88">
        <f t="shared" ref="H435:H439" si="147">G435*12</f>
        <v>12000</v>
      </c>
    </row>
    <row r="436" spans="1:8" s="6" customFormat="1" x14ac:dyDescent="0.25">
      <c r="A436" s="106"/>
      <c r="B436" s="55"/>
      <c r="C436" s="107" t="s">
        <v>3</v>
      </c>
      <c r="D436" s="94">
        <v>1</v>
      </c>
      <c r="E436" s="95">
        <v>0.65</v>
      </c>
      <c r="F436" s="88">
        <v>650</v>
      </c>
      <c r="G436" s="88">
        <f t="shared" si="146"/>
        <v>650</v>
      </c>
      <c r="H436" s="88">
        <f t="shared" si="147"/>
        <v>7800</v>
      </c>
    </row>
    <row r="437" spans="1:8" s="6" customFormat="1" x14ac:dyDescent="0.25">
      <c r="A437" s="106"/>
      <c r="B437" s="55"/>
      <c r="C437" s="107" t="s">
        <v>31</v>
      </c>
      <c r="D437" s="94">
        <v>2</v>
      </c>
      <c r="E437" s="95">
        <v>0.55000000000000004</v>
      </c>
      <c r="F437" s="88">
        <v>550</v>
      </c>
      <c r="G437" s="88">
        <f t="shared" si="146"/>
        <v>1100</v>
      </c>
      <c r="H437" s="88">
        <f t="shared" si="147"/>
        <v>13200</v>
      </c>
    </row>
    <row r="438" spans="1:8" s="6" customFormat="1" x14ac:dyDescent="0.25">
      <c r="A438" s="106"/>
      <c r="B438" s="55"/>
      <c r="C438" s="107" t="s">
        <v>8</v>
      </c>
      <c r="D438" s="94">
        <v>1</v>
      </c>
      <c r="E438" s="95">
        <v>0.45</v>
      </c>
      <c r="F438" s="88">
        <v>450</v>
      </c>
      <c r="G438" s="88">
        <f t="shared" si="146"/>
        <v>450</v>
      </c>
      <c r="H438" s="88">
        <f t="shared" si="147"/>
        <v>5400</v>
      </c>
    </row>
    <row r="439" spans="1:8" s="6" customFormat="1" x14ac:dyDescent="0.25">
      <c r="A439" s="106"/>
      <c r="B439" s="55"/>
      <c r="C439" s="107" t="s">
        <v>6</v>
      </c>
      <c r="D439" s="94">
        <v>1</v>
      </c>
      <c r="E439" s="95">
        <v>0.7</v>
      </c>
      <c r="F439" s="88">
        <v>700</v>
      </c>
      <c r="G439" s="88">
        <f t="shared" si="146"/>
        <v>700</v>
      </c>
      <c r="H439" s="88">
        <f t="shared" si="147"/>
        <v>8400</v>
      </c>
    </row>
    <row r="440" spans="1:8" s="7" customFormat="1" ht="31.5" customHeight="1" x14ac:dyDescent="0.25">
      <c r="A440" s="108"/>
      <c r="B440" s="83" t="s">
        <v>124</v>
      </c>
      <c r="C440" s="105" t="s">
        <v>75</v>
      </c>
      <c r="D440" s="83">
        <f>SUM(D441:D449)</f>
        <v>16</v>
      </c>
      <c r="E440" s="83"/>
      <c r="F440" s="86"/>
      <c r="G440" s="86">
        <f>SUM(G441:G449)</f>
        <v>12000</v>
      </c>
      <c r="H440" s="86">
        <f>SUM(H441:H449)</f>
        <v>144000</v>
      </c>
    </row>
    <row r="441" spans="1:8" s="6" customFormat="1" x14ac:dyDescent="0.25">
      <c r="A441" s="106"/>
      <c r="B441" s="55"/>
      <c r="C441" s="107" t="s">
        <v>26</v>
      </c>
      <c r="D441" s="94">
        <v>1</v>
      </c>
      <c r="E441" s="95">
        <v>1.8</v>
      </c>
      <c r="F441" s="88">
        <v>1800</v>
      </c>
      <c r="G441" s="88">
        <f t="shared" ref="G441:G449" si="148">D441*F441</f>
        <v>1800</v>
      </c>
      <c r="H441" s="88">
        <f t="shared" ref="H441:H449" si="149">G441*12</f>
        <v>21600</v>
      </c>
    </row>
    <row r="442" spans="1:8" s="6" customFormat="1" x14ac:dyDescent="0.25">
      <c r="A442" s="106"/>
      <c r="B442" s="55"/>
      <c r="C442" s="107" t="s">
        <v>2</v>
      </c>
      <c r="D442" s="94">
        <v>1</v>
      </c>
      <c r="E442" s="95">
        <v>1.3</v>
      </c>
      <c r="F442" s="88">
        <v>1300</v>
      </c>
      <c r="G442" s="88">
        <f t="shared" si="148"/>
        <v>1300</v>
      </c>
      <c r="H442" s="88">
        <f t="shared" si="149"/>
        <v>15600</v>
      </c>
    </row>
    <row r="443" spans="1:8" s="6" customFormat="1" x14ac:dyDescent="0.25">
      <c r="A443" s="106"/>
      <c r="B443" s="55"/>
      <c r="C443" s="77" t="s">
        <v>27</v>
      </c>
      <c r="D443" s="94">
        <v>1</v>
      </c>
      <c r="E443" s="95">
        <v>0.7</v>
      </c>
      <c r="F443" s="88">
        <v>700</v>
      </c>
      <c r="G443" s="88">
        <f t="shared" si="148"/>
        <v>700</v>
      </c>
      <c r="H443" s="88">
        <f t="shared" si="149"/>
        <v>8400</v>
      </c>
    </row>
    <row r="444" spans="1:8" s="6" customFormat="1" x14ac:dyDescent="0.25">
      <c r="A444" s="106"/>
      <c r="B444" s="55"/>
      <c r="C444" s="107" t="s">
        <v>10</v>
      </c>
      <c r="D444" s="94">
        <v>1</v>
      </c>
      <c r="E444" s="95">
        <v>0.8</v>
      </c>
      <c r="F444" s="88">
        <v>800</v>
      </c>
      <c r="G444" s="88">
        <f t="shared" si="148"/>
        <v>800</v>
      </c>
      <c r="H444" s="88">
        <f t="shared" si="149"/>
        <v>9600</v>
      </c>
    </row>
    <row r="445" spans="1:8" s="6" customFormat="1" x14ac:dyDescent="0.25">
      <c r="A445" s="106"/>
      <c r="B445" s="55"/>
      <c r="C445" s="77" t="s">
        <v>28</v>
      </c>
      <c r="D445" s="94">
        <v>0</v>
      </c>
      <c r="E445" s="95">
        <v>0.8</v>
      </c>
      <c r="F445" s="88">
        <v>800</v>
      </c>
      <c r="G445" s="88">
        <f t="shared" si="148"/>
        <v>0</v>
      </c>
      <c r="H445" s="88">
        <f t="shared" si="149"/>
        <v>0</v>
      </c>
    </row>
    <row r="446" spans="1:8" s="6" customFormat="1" x14ac:dyDescent="0.25">
      <c r="A446" s="106"/>
      <c r="B446" s="55"/>
      <c r="C446" s="77" t="s">
        <v>44</v>
      </c>
      <c r="D446" s="94">
        <v>1</v>
      </c>
      <c r="E446" s="95">
        <v>0.9</v>
      </c>
      <c r="F446" s="88">
        <v>900</v>
      </c>
      <c r="G446" s="88">
        <f t="shared" si="148"/>
        <v>900</v>
      </c>
      <c r="H446" s="88">
        <f t="shared" si="149"/>
        <v>10800</v>
      </c>
    </row>
    <row r="447" spans="1:8" s="6" customFormat="1" x14ac:dyDescent="0.25">
      <c r="A447" s="106"/>
      <c r="B447" s="55"/>
      <c r="C447" s="107" t="s">
        <v>3</v>
      </c>
      <c r="D447" s="94">
        <v>3</v>
      </c>
      <c r="E447" s="95">
        <v>0.7</v>
      </c>
      <c r="F447" s="88">
        <v>700</v>
      </c>
      <c r="G447" s="88">
        <f t="shared" si="148"/>
        <v>2100</v>
      </c>
      <c r="H447" s="88">
        <f t="shared" si="149"/>
        <v>25200</v>
      </c>
    </row>
    <row r="448" spans="1:8" s="6" customFormat="1" x14ac:dyDescent="0.25">
      <c r="A448" s="106"/>
      <c r="B448" s="55"/>
      <c r="C448" s="107" t="s">
        <v>31</v>
      </c>
      <c r="D448" s="94">
        <v>4</v>
      </c>
      <c r="E448" s="95">
        <v>0.6</v>
      </c>
      <c r="F448" s="88">
        <v>600</v>
      </c>
      <c r="G448" s="88">
        <f t="shared" si="148"/>
        <v>2400</v>
      </c>
      <c r="H448" s="88">
        <f t="shared" si="149"/>
        <v>28800</v>
      </c>
    </row>
    <row r="449" spans="1:8" s="6" customFormat="1" x14ac:dyDescent="0.25">
      <c r="A449" s="106"/>
      <c r="B449" s="55"/>
      <c r="C449" s="107" t="s">
        <v>8</v>
      </c>
      <c r="D449" s="94">
        <v>4</v>
      </c>
      <c r="E449" s="95">
        <v>0.5</v>
      </c>
      <c r="F449" s="88">
        <v>500</v>
      </c>
      <c r="G449" s="88">
        <f t="shared" si="148"/>
        <v>2000</v>
      </c>
      <c r="H449" s="88">
        <f t="shared" si="149"/>
        <v>24000</v>
      </c>
    </row>
    <row r="450" spans="1:8" s="7" customFormat="1" x14ac:dyDescent="0.25">
      <c r="A450" s="108"/>
      <c r="B450" s="68">
        <v>1</v>
      </c>
      <c r="C450" s="109" t="s">
        <v>76</v>
      </c>
      <c r="D450" s="110">
        <f>SUM(D451:D455)</f>
        <v>5</v>
      </c>
      <c r="E450" s="110"/>
      <c r="F450" s="111"/>
      <c r="G450" s="111">
        <f>SUM(G451:G455)</f>
        <v>3350</v>
      </c>
      <c r="H450" s="111">
        <f>SUM(H451:H455)</f>
        <v>40200</v>
      </c>
    </row>
    <row r="451" spans="1:8" s="6" customFormat="1" x14ac:dyDescent="0.25">
      <c r="A451" s="106"/>
      <c r="B451" s="55"/>
      <c r="C451" s="107" t="s">
        <v>30</v>
      </c>
      <c r="D451" s="94">
        <v>1</v>
      </c>
      <c r="E451" s="95">
        <v>1</v>
      </c>
      <c r="F451" s="88">
        <v>1000</v>
      </c>
      <c r="G451" s="88">
        <f t="shared" ref="G451:G455" si="150">D451*F451</f>
        <v>1000</v>
      </c>
      <c r="H451" s="88">
        <f t="shared" ref="H451:H455" si="151">G451*12</f>
        <v>12000</v>
      </c>
    </row>
    <row r="452" spans="1:8" s="6" customFormat="1" x14ac:dyDescent="0.25">
      <c r="A452" s="106"/>
      <c r="B452" s="55"/>
      <c r="C452" s="107" t="s">
        <v>3</v>
      </c>
      <c r="D452" s="94">
        <v>1</v>
      </c>
      <c r="E452" s="95">
        <v>0.65</v>
      </c>
      <c r="F452" s="88">
        <v>650</v>
      </c>
      <c r="G452" s="88">
        <f t="shared" si="150"/>
        <v>650</v>
      </c>
      <c r="H452" s="88">
        <f t="shared" si="151"/>
        <v>7800</v>
      </c>
    </row>
    <row r="453" spans="1:8" s="6" customFormat="1" x14ac:dyDescent="0.25">
      <c r="A453" s="106"/>
      <c r="B453" s="55"/>
      <c r="C453" s="107" t="s">
        <v>31</v>
      </c>
      <c r="D453" s="94">
        <v>1</v>
      </c>
      <c r="E453" s="95">
        <v>0.55000000000000004</v>
      </c>
      <c r="F453" s="88">
        <v>550</v>
      </c>
      <c r="G453" s="88">
        <f t="shared" si="150"/>
        <v>550</v>
      </c>
      <c r="H453" s="88">
        <f t="shared" si="151"/>
        <v>6600</v>
      </c>
    </row>
    <row r="454" spans="1:8" s="6" customFormat="1" x14ac:dyDescent="0.25">
      <c r="A454" s="106"/>
      <c r="B454" s="55"/>
      <c r="C454" s="107" t="s">
        <v>8</v>
      </c>
      <c r="D454" s="94">
        <v>1</v>
      </c>
      <c r="E454" s="95">
        <v>0.45</v>
      </c>
      <c r="F454" s="88">
        <v>450</v>
      </c>
      <c r="G454" s="88">
        <f t="shared" si="150"/>
        <v>450</v>
      </c>
      <c r="H454" s="88">
        <f t="shared" si="151"/>
        <v>5400</v>
      </c>
    </row>
    <row r="455" spans="1:8" s="6" customFormat="1" x14ac:dyDescent="0.25">
      <c r="A455" s="106"/>
      <c r="B455" s="55"/>
      <c r="C455" s="107" t="s">
        <v>6</v>
      </c>
      <c r="D455" s="94">
        <v>1</v>
      </c>
      <c r="E455" s="95">
        <v>0.7</v>
      </c>
      <c r="F455" s="88">
        <v>700</v>
      </c>
      <c r="G455" s="88">
        <f t="shared" si="150"/>
        <v>700</v>
      </c>
      <c r="H455" s="88">
        <f t="shared" si="151"/>
        <v>8400</v>
      </c>
    </row>
    <row r="456" spans="1:8" s="7" customFormat="1" x14ac:dyDescent="0.25">
      <c r="A456" s="108"/>
      <c r="B456" s="68">
        <v>2</v>
      </c>
      <c r="C456" s="109" t="s">
        <v>77</v>
      </c>
      <c r="D456" s="110">
        <f>SUM(D457:D461)</f>
        <v>7</v>
      </c>
      <c r="E456" s="110"/>
      <c r="F456" s="111"/>
      <c r="G456" s="111">
        <f>SUM(G457:G461)</f>
        <v>4350</v>
      </c>
      <c r="H456" s="111">
        <f>SUM(H457:H461)</f>
        <v>52200</v>
      </c>
    </row>
    <row r="457" spans="1:8" s="6" customFormat="1" x14ac:dyDescent="0.25">
      <c r="A457" s="106"/>
      <c r="B457" s="55"/>
      <c r="C457" s="107" t="s">
        <v>30</v>
      </c>
      <c r="D457" s="94">
        <v>1</v>
      </c>
      <c r="E457" s="95">
        <v>1</v>
      </c>
      <c r="F457" s="88">
        <v>1000</v>
      </c>
      <c r="G457" s="88">
        <f t="shared" ref="G457:G461" si="152">D457*F457</f>
        <v>1000</v>
      </c>
      <c r="H457" s="88">
        <f t="shared" ref="H457:H461" si="153">G457*12</f>
        <v>12000</v>
      </c>
    </row>
    <row r="458" spans="1:8" s="6" customFormat="1" x14ac:dyDescent="0.25">
      <c r="A458" s="106"/>
      <c r="B458" s="55"/>
      <c r="C458" s="107" t="s">
        <v>3</v>
      </c>
      <c r="D458" s="94">
        <v>1</v>
      </c>
      <c r="E458" s="95">
        <v>0.65</v>
      </c>
      <c r="F458" s="88">
        <v>650</v>
      </c>
      <c r="G458" s="88">
        <f t="shared" si="152"/>
        <v>650</v>
      </c>
      <c r="H458" s="88">
        <f t="shared" si="153"/>
        <v>7800</v>
      </c>
    </row>
    <row r="459" spans="1:8" s="6" customFormat="1" x14ac:dyDescent="0.25">
      <c r="A459" s="106"/>
      <c r="B459" s="55"/>
      <c r="C459" s="107" t="s">
        <v>4</v>
      </c>
      <c r="D459" s="94">
        <v>2</v>
      </c>
      <c r="E459" s="95">
        <v>0.55000000000000004</v>
      </c>
      <c r="F459" s="88">
        <v>550</v>
      </c>
      <c r="G459" s="88">
        <f t="shared" si="152"/>
        <v>1100</v>
      </c>
      <c r="H459" s="88">
        <f t="shared" si="153"/>
        <v>13200</v>
      </c>
    </row>
    <row r="460" spans="1:8" s="6" customFormat="1" x14ac:dyDescent="0.25">
      <c r="A460" s="106"/>
      <c r="B460" s="55"/>
      <c r="C460" s="107" t="s">
        <v>8</v>
      </c>
      <c r="D460" s="94">
        <v>2</v>
      </c>
      <c r="E460" s="95">
        <v>0.45</v>
      </c>
      <c r="F460" s="88">
        <v>450</v>
      </c>
      <c r="G460" s="88">
        <f t="shared" si="152"/>
        <v>900</v>
      </c>
      <c r="H460" s="88">
        <f t="shared" si="153"/>
        <v>10800</v>
      </c>
    </row>
    <row r="461" spans="1:8" s="6" customFormat="1" x14ac:dyDescent="0.25">
      <c r="A461" s="106"/>
      <c r="B461" s="55"/>
      <c r="C461" s="107" t="s">
        <v>6</v>
      </c>
      <c r="D461" s="94">
        <v>1</v>
      </c>
      <c r="E461" s="95">
        <v>0.7</v>
      </c>
      <c r="F461" s="88">
        <v>700</v>
      </c>
      <c r="G461" s="88">
        <f t="shared" si="152"/>
        <v>700</v>
      </c>
      <c r="H461" s="88">
        <f t="shared" si="153"/>
        <v>8400</v>
      </c>
    </row>
    <row r="462" spans="1:8" s="7" customFormat="1" ht="30" x14ac:dyDescent="0.25">
      <c r="A462" s="108"/>
      <c r="B462" s="68">
        <v>3</v>
      </c>
      <c r="C462" s="109" t="s">
        <v>78</v>
      </c>
      <c r="D462" s="110">
        <f>SUM(D463:D466)</f>
        <v>5</v>
      </c>
      <c r="E462" s="110"/>
      <c r="F462" s="111"/>
      <c r="G462" s="111">
        <f>SUM(G463:G466)</f>
        <v>3300</v>
      </c>
      <c r="H462" s="111">
        <f>SUM(H463:H466)</f>
        <v>39600</v>
      </c>
    </row>
    <row r="463" spans="1:8" s="6" customFormat="1" x14ac:dyDescent="0.25">
      <c r="A463" s="106"/>
      <c r="B463" s="55"/>
      <c r="C463" s="107" t="s">
        <v>30</v>
      </c>
      <c r="D463" s="94">
        <v>1</v>
      </c>
      <c r="E463" s="95">
        <v>1</v>
      </c>
      <c r="F463" s="88">
        <v>1000</v>
      </c>
      <c r="G463" s="88">
        <f>D463*F463</f>
        <v>1000</v>
      </c>
      <c r="H463" s="88">
        <f t="shared" ref="H463:H466" si="154">G463*12</f>
        <v>12000</v>
      </c>
    </row>
    <row r="464" spans="1:8" s="6" customFormat="1" x14ac:dyDescent="0.25">
      <c r="A464" s="106"/>
      <c r="B464" s="55"/>
      <c r="C464" s="107" t="s">
        <v>3</v>
      </c>
      <c r="D464" s="94">
        <v>1</v>
      </c>
      <c r="E464" s="95">
        <v>0.65</v>
      </c>
      <c r="F464" s="88">
        <v>650</v>
      </c>
      <c r="G464" s="88">
        <f>D464*F464</f>
        <v>650</v>
      </c>
      <c r="H464" s="88">
        <f t="shared" si="154"/>
        <v>7800</v>
      </c>
    </row>
    <row r="465" spans="1:8" s="6" customFormat="1" x14ac:dyDescent="0.25">
      <c r="A465" s="106"/>
      <c r="B465" s="55"/>
      <c r="C465" s="107" t="s">
        <v>4</v>
      </c>
      <c r="D465" s="94">
        <v>3</v>
      </c>
      <c r="E465" s="95">
        <v>0.55000000000000004</v>
      </c>
      <c r="F465" s="88">
        <v>550</v>
      </c>
      <c r="G465" s="88">
        <f>D465*F465</f>
        <v>1650</v>
      </c>
      <c r="H465" s="88">
        <f t="shared" si="154"/>
        <v>19800</v>
      </c>
    </row>
    <row r="466" spans="1:8" s="6" customFormat="1" x14ac:dyDescent="0.25">
      <c r="A466" s="106"/>
      <c r="B466" s="55"/>
      <c r="C466" s="107" t="s">
        <v>8</v>
      </c>
      <c r="D466" s="94">
        <v>0</v>
      </c>
      <c r="E466" s="95">
        <v>0.45</v>
      </c>
      <c r="F466" s="88">
        <v>450</v>
      </c>
      <c r="G466" s="88">
        <f>D466*F466</f>
        <v>0</v>
      </c>
      <c r="H466" s="88">
        <f t="shared" si="154"/>
        <v>0</v>
      </c>
    </row>
    <row r="467" spans="1:8" s="7" customFormat="1" x14ac:dyDescent="0.25">
      <c r="A467" s="108"/>
      <c r="B467" s="68">
        <v>4</v>
      </c>
      <c r="C467" s="109" t="s">
        <v>79</v>
      </c>
      <c r="D467" s="110">
        <f>SUM(D468:D472)</f>
        <v>5</v>
      </c>
      <c r="E467" s="110"/>
      <c r="F467" s="111"/>
      <c r="G467" s="111">
        <f>SUM(G468:G472)</f>
        <v>3350</v>
      </c>
      <c r="H467" s="111">
        <f>SUM(H468:H472)</f>
        <v>40200</v>
      </c>
    </row>
    <row r="468" spans="1:8" s="6" customFormat="1" x14ac:dyDescent="0.25">
      <c r="A468" s="106"/>
      <c r="B468" s="55"/>
      <c r="C468" s="107" t="s">
        <v>30</v>
      </c>
      <c r="D468" s="94">
        <v>1</v>
      </c>
      <c r="E468" s="95">
        <v>1</v>
      </c>
      <c r="F468" s="88">
        <v>1000</v>
      </c>
      <c r="G468" s="88">
        <f t="shared" ref="G468:G472" si="155">D468*F468</f>
        <v>1000</v>
      </c>
      <c r="H468" s="88">
        <f t="shared" ref="H468:H472" si="156">G468*12</f>
        <v>12000</v>
      </c>
    </row>
    <row r="469" spans="1:8" s="6" customFormat="1" x14ac:dyDescent="0.25">
      <c r="A469" s="106"/>
      <c r="B469" s="55"/>
      <c r="C469" s="107" t="s">
        <v>3</v>
      </c>
      <c r="D469" s="94">
        <v>1</v>
      </c>
      <c r="E469" s="95">
        <v>0.65</v>
      </c>
      <c r="F469" s="88">
        <v>650</v>
      </c>
      <c r="G469" s="88">
        <f t="shared" si="155"/>
        <v>650</v>
      </c>
      <c r="H469" s="88">
        <f t="shared" si="156"/>
        <v>7800</v>
      </c>
    </row>
    <row r="470" spans="1:8" s="6" customFormat="1" x14ac:dyDescent="0.25">
      <c r="A470" s="106"/>
      <c r="B470" s="55"/>
      <c r="C470" s="107" t="s">
        <v>4</v>
      </c>
      <c r="D470" s="94">
        <v>1</v>
      </c>
      <c r="E470" s="95">
        <v>0.55000000000000004</v>
      </c>
      <c r="F470" s="88">
        <v>550</v>
      </c>
      <c r="G470" s="88">
        <f t="shared" si="155"/>
        <v>550</v>
      </c>
      <c r="H470" s="88">
        <f t="shared" si="156"/>
        <v>6600</v>
      </c>
    </row>
    <row r="471" spans="1:8" s="6" customFormat="1" x14ac:dyDescent="0.25">
      <c r="A471" s="106"/>
      <c r="B471" s="55"/>
      <c r="C471" s="107" t="s">
        <v>8</v>
      </c>
      <c r="D471" s="94">
        <v>1</v>
      </c>
      <c r="E471" s="95">
        <v>0.45</v>
      </c>
      <c r="F471" s="88">
        <v>450</v>
      </c>
      <c r="G471" s="88">
        <f t="shared" si="155"/>
        <v>450</v>
      </c>
      <c r="H471" s="88">
        <f t="shared" si="156"/>
        <v>5400</v>
      </c>
    </row>
    <row r="472" spans="1:8" s="6" customFormat="1" x14ac:dyDescent="0.25">
      <c r="A472" s="106"/>
      <c r="B472" s="55"/>
      <c r="C472" s="107" t="s">
        <v>6</v>
      </c>
      <c r="D472" s="94">
        <v>1</v>
      </c>
      <c r="E472" s="95">
        <v>0.7</v>
      </c>
      <c r="F472" s="88">
        <v>700</v>
      </c>
      <c r="G472" s="88">
        <f t="shared" si="155"/>
        <v>700</v>
      </c>
      <c r="H472" s="88">
        <f t="shared" si="156"/>
        <v>8400</v>
      </c>
    </row>
    <row r="473" spans="1:8" s="7" customFormat="1" ht="29.25" customHeight="1" x14ac:dyDescent="0.25">
      <c r="A473" s="108"/>
      <c r="B473" s="83" t="s">
        <v>125</v>
      </c>
      <c r="C473" s="105" t="s">
        <v>80</v>
      </c>
      <c r="D473" s="83">
        <f>SUM(D474:D482)</f>
        <v>20</v>
      </c>
      <c r="E473" s="83"/>
      <c r="F473" s="86"/>
      <c r="G473" s="86">
        <f>SUM(G474:G482)</f>
        <v>14200</v>
      </c>
      <c r="H473" s="86">
        <f>SUM(H474:H482)</f>
        <v>170400</v>
      </c>
    </row>
    <row r="474" spans="1:8" s="6" customFormat="1" x14ac:dyDescent="0.25">
      <c r="A474" s="106"/>
      <c r="B474" s="55"/>
      <c r="C474" s="107" t="s">
        <v>26</v>
      </c>
      <c r="D474" s="94">
        <v>1</v>
      </c>
      <c r="E474" s="95">
        <v>1.8</v>
      </c>
      <c r="F474" s="88">
        <v>1800</v>
      </c>
      <c r="G474" s="88">
        <f t="shared" ref="G474:G482" si="157">D474*F474</f>
        <v>1800</v>
      </c>
      <c r="H474" s="88">
        <f t="shared" ref="H474:H482" si="158">G474*12</f>
        <v>21600</v>
      </c>
    </row>
    <row r="475" spans="1:8" s="6" customFormat="1" x14ac:dyDescent="0.25">
      <c r="A475" s="106"/>
      <c r="B475" s="55"/>
      <c r="C475" s="107" t="s">
        <v>2</v>
      </c>
      <c r="D475" s="94">
        <v>1</v>
      </c>
      <c r="E475" s="95">
        <v>1.3</v>
      </c>
      <c r="F475" s="88">
        <v>1300</v>
      </c>
      <c r="G475" s="88">
        <f t="shared" si="157"/>
        <v>1300</v>
      </c>
      <c r="H475" s="88">
        <f t="shared" si="158"/>
        <v>15600</v>
      </c>
    </row>
    <row r="476" spans="1:8" s="6" customFormat="1" x14ac:dyDescent="0.25">
      <c r="A476" s="106"/>
      <c r="B476" s="55"/>
      <c r="C476" s="77" t="s">
        <v>27</v>
      </c>
      <c r="D476" s="94">
        <v>1</v>
      </c>
      <c r="E476" s="95">
        <v>0.7</v>
      </c>
      <c r="F476" s="88">
        <v>700</v>
      </c>
      <c r="G476" s="88">
        <f t="shared" si="157"/>
        <v>700</v>
      </c>
      <c r="H476" s="88">
        <f t="shared" si="158"/>
        <v>8400</v>
      </c>
    </row>
    <row r="477" spans="1:8" s="6" customFormat="1" x14ac:dyDescent="0.25">
      <c r="A477" s="106"/>
      <c r="B477" s="55"/>
      <c r="C477" s="107" t="s">
        <v>10</v>
      </c>
      <c r="D477" s="94">
        <v>1</v>
      </c>
      <c r="E477" s="95">
        <v>0.8</v>
      </c>
      <c r="F477" s="88">
        <v>800</v>
      </c>
      <c r="G477" s="88">
        <f t="shared" si="157"/>
        <v>800</v>
      </c>
      <c r="H477" s="88">
        <f t="shared" si="158"/>
        <v>9600</v>
      </c>
    </row>
    <row r="478" spans="1:8" s="6" customFormat="1" x14ac:dyDescent="0.25">
      <c r="A478" s="106"/>
      <c r="B478" s="55"/>
      <c r="C478" s="77" t="s">
        <v>43</v>
      </c>
      <c r="D478" s="94">
        <v>0</v>
      </c>
      <c r="E478" s="95">
        <v>0.8</v>
      </c>
      <c r="F478" s="88">
        <v>800</v>
      </c>
      <c r="G478" s="88">
        <f t="shared" si="157"/>
        <v>0</v>
      </c>
      <c r="H478" s="88">
        <f t="shared" si="158"/>
        <v>0</v>
      </c>
    </row>
    <row r="479" spans="1:8" s="6" customFormat="1" x14ac:dyDescent="0.25">
      <c r="A479" s="106"/>
      <c r="B479" s="55"/>
      <c r="C479" s="77" t="s">
        <v>44</v>
      </c>
      <c r="D479" s="94">
        <v>1</v>
      </c>
      <c r="E479" s="95">
        <v>0.9</v>
      </c>
      <c r="F479" s="88">
        <v>900</v>
      </c>
      <c r="G479" s="88">
        <f t="shared" si="157"/>
        <v>900</v>
      </c>
      <c r="H479" s="88">
        <f t="shared" si="158"/>
        <v>10800</v>
      </c>
    </row>
    <row r="480" spans="1:8" s="6" customFormat="1" x14ac:dyDescent="0.25">
      <c r="A480" s="106"/>
      <c r="B480" s="55"/>
      <c r="C480" s="107" t="s">
        <v>3</v>
      </c>
      <c r="D480" s="94">
        <v>4</v>
      </c>
      <c r="E480" s="95">
        <v>0.7</v>
      </c>
      <c r="F480" s="88">
        <v>700</v>
      </c>
      <c r="G480" s="88">
        <f t="shared" si="157"/>
        <v>2800</v>
      </c>
      <c r="H480" s="88">
        <f t="shared" si="158"/>
        <v>33600</v>
      </c>
    </row>
    <row r="481" spans="1:8" s="6" customFormat="1" x14ac:dyDescent="0.25">
      <c r="A481" s="106"/>
      <c r="B481" s="55"/>
      <c r="C481" s="107" t="s">
        <v>31</v>
      </c>
      <c r="D481" s="94">
        <v>4</v>
      </c>
      <c r="E481" s="95">
        <v>0.6</v>
      </c>
      <c r="F481" s="88">
        <v>600</v>
      </c>
      <c r="G481" s="88">
        <f t="shared" si="157"/>
        <v>2400</v>
      </c>
      <c r="H481" s="88">
        <f t="shared" si="158"/>
        <v>28800</v>
      </c>
    </row>
    <row r="482" spans="1:8" s="6" customFormat="1" x14ac:dyDescent="0.25">
      <c r="A482" s="106"/>
      <c r="B482" s="55"/>
      <c r="C482" s="107" t="s">
        <v>8</v>
      </c>
      <c r="D482" s="94">
        <v>7</v>
      </c>
      <c r="E482" s="95">
        <v>0.5</v>
      </c>
      <c r="F482" s="88">
        <v>500</v>
      </c>
      <c r="G482" s="88">
        <f t="shared" si="157"/>
        <v>3500</v>
      </c>
      <c r="H482" s="88">
        <f t="shared" si="158"/>
        <v>42000</v>
      </c>
    </row>
    <row r="483" spans="1:8" s="7" customFormat="1" x14ac:dyDescent="0.25">
      <c r="A483" s="108"/>
      <c r="B483" s="68">
        <v>1</v>
      </c>
      <c r="C483" s="109" t="s">
        <v>81</v>
      </c>
      <c r="D483" s="110">
        <f>SUM(D484:D488)</f>
        <v>9</v>
      </c>
      <c r="E483" s="110"/>
      <c r="F483" s="111"/>
      <c r="G483" s="111">
        <f>SUM(G484:G488)</f>
        <v>5650</v>
      </c>
      <c r="H483" s="111">
        <f>SUM(H484:H488)</f>
        <v>67800</v>
      </c>
    </row>
    <row r="484" spans="1:8" s="6" customFormat="1" x14ac:dyDescent="0.25">
      <c r="A484" s="106"/>
      <c r="B484" s="55"/>
      <c r="C484" s="107" t="s">
        <v>30</v>
      </c>
      <c r="D484" s="94">
        <v>1</v>
      </c>
      <c r="E484" s="95">
        <v>1</v>
      </c>
      <c r="F484" s="88">
        <v>1000</v>
      </c>
      <c r="G484" s="88">
        <f t="shared" ref="G484:G488" si="159">D484*F484</f>
        <v>1000</v>
      </c>
      <c r="H484" s="88">
        <f t="shared" ref="H484:H488" si="160">G484*12</f>
        <v>12000</v>
      </c>
    </row>
    <row r="485" spans="1:8" s="6" customFormat="1" x14ac:dyDescent="0.25">
      <c r="A485" s="106"/>
      <c r="B485" s="55"/>
      <c r="C485" s="107" t="s">
        <v>3</v>
      </c>
      <c r="D485" s="94">
        <v>2</v>
      </c>
      <c r="E485" s="95">
        <v>0.65</v>
      </c>
      <c r="F485" s="88">
        <v>650</v>
      </c>
      <c r="G485" s="88">
        <f t="shared" si="159"/>
        <v>1300</v>
      </c>
      <c r="H485" s="88">
        <f t="shared" si="160"/>
        <v>15600</v>
      </c>
    </row>
    <row r="486" spans="1:8" s="6" customFormat="1" x14ac:dyDescent="0.25">
      <c r="A486" s="106"/>
      <c r="B486" s="55"/>
      <c r="C486" s="107" t="s">
        <v>4</v>
      </c>
      <c r="D486" s="94">
        <v>4</v>
      </c>
      <c r="E486" s="95">
        <v>0.55000000000000004</v>
      </c>
      <c r="F486" s="88">
        <v>550</v>
      </c>
      <c r="G486" s="88">
        <f t="shared" si="159"/>
        <v>2200</v>
      </c>
      <c r="H486" s="88">
        <f t="shared" si="160"/>
        <v>26400</v>
      </c>
    </row>
    <row r="487" spans="1:8" s="6" customFormat="1" x14ac:dyDescent="0.25">
      <c r="A487" s="106"/>
      <c r="B487" s="55"/>
      <c r="C487" s="107" t="s">
        <v>8</v>
      </c>
      <c r="D487" s="94">
        <v>1</v>
      </c>
      <c r="E487" s="95">
        <v>0.45</v>
      </c>
      <c r="F487" s="88">
        <v>450</v>
      </c>
      <c r="G487" s="88">
        <f t="shared" si="159"/>
        <v>450</v>
      </c>
      <c r="H487" s="88">
        <f t="shared" si="160"/>
        <v>5400</v>
      </c>
    </row>
    <row r="488" spans="1:8" s="6" customFormat="1" x14ac:dyDescent="0.25">
      <c r="A488" s="106"/>
      <c r="B488" s="55"/>
      <c r="C488" s="107" t="s">
        <v>6</v>
      </c>
      <c r="D488" s="94">
        <v>1</v>
      </c>
      <c r="E488" s="95">
        <v>0.7</v>
      </c>
      <c r="F488" s="88">
        <v>700</v>
      </c>
      <c r="G488" s="88">
        <f t="shared" si="159"/>
        <v>700</v>
      </c>
      <c r="H488" s="88">
        <f t="shared" si="160"/>
        <v>8400</v>
      </c>
    </row>
    <row r="489" spans="1:8" s="7" customFormat="1" x14ac:dyDescent="0.25">
      <c r="A489" s="108"/>
      <c r="B489" s="68">
        <v>2</v>
      </c>
      <c r="C489" s="109" t="s">
        <v>82</v>
      </c>
      <c r="D489" s="110">
        <f>SUM(D490:D494)</f>
        <v>7</v>
      </c>
      <c r="E489" s="110"/>
      <c r="F489" s="111"/>
      <c r="G489" s="111">
        <f>SUM(G490:G494)</f>
        <v>4450</v>
      </c>
      <c r="H489" s="111">
        <f>SUM(H490:H494)</f>
        <v>53400</v>
      </c>
    </row>
    <row r="490" spans="1:8" s="6" customFormat="1" x14ac:dyDescent="0.25">
      <c r="A490" s="106"/>
      <c r="B490" s="55"/>
      <c r="C490" s="107" t="s">
        <v>30</v>
      </c>
      <c r="D490" s="94">
        <v>1</v>
      </c>
      <c r="E490" s="95">
        <v>1</v>
      </c>
      <c r="F490" s="88">
        <v>1000</v>
      </c>
      <c r="G490" s="88">
        <f t="shared" ref="G490:G494" si="161">D490*F490</f>
        <v>1000</v>
      </c>
      <c r="H490" s="88">
        <f t="shared" ref="H490:H494" si="162">G490*12</f>
        <v>12000</v>
      </c>
    </row>
    <row r="491" spans="1:8" s="6" customFormat="1" x14ac:dyDescent="0.25">
      <c r="A491" s="106"/>
      <c r="B491" s="55"/>
      <c r="C491" s="107" t="s">
        <v>83</v>
      </c>
      <c r="D491" s="94">
        <v>2</v>
      </c>
      <c r="E491" s="95">
        <v>0.65</v>
      </c>
      <c r="F491" s="88">
        <v>650</v>
      </c>
      <c r="G491" s="88">
        <f t="shared" si="161"/>
        <v>1300</v>
      </c>
      <c r="H491" s="88">
        <f t="shared" si="162"/>
        <v>15600</v>
      </c>
    </row>
    <row r="492" spans="1:8" s="6" customFormat="1" x14ac:dyDescent="0.25">
      <c r="A492" s="106"/>
      <c r="B492" s="55"/>
      <c r="C492" s="107" t="s">
        <v>4</v>
      </c>
      <c r="D492" s="94">
        <v>1</v>
      </c>
      <c r="E492" s="95">
        <v>0.55000000000000004</v>
      </c>
      <c r="F492" s="88">
        <v>550</v>
      </c>
      <c r="G492" s="88">
        <f t="shared" si="161"/>
        <v>550</v>
      </c>
      <c r="H492" s="88">
        <f t="shared" si="162"/>
        <v>6600</v>
      </c>
    </row>
    <row r="493" spans="1:8" s="6" customFormat="1" x14ac:dyDescent="0.25">
      <c r="A493" s="106"/>
      <c r="B493" s="55"/>
      <c r="C493" s="107" t="s">
        <v>8</v>
      </c>
      <c r="D493" s="94">
        <v>2</v>
      </c>
      <c r="E493" s="95">
        <v>0.45</v>
      </c>
      <c r="F493" s="88">
        <v>450</v>
      </c>
      <c r="G493" s="88">
        <f t="shared" si="161"/>
        <v>900</v>
      </c>
      <c r="H493" s="88">
        <f t="shared" si="162"/>
        <v>10800</v>
      </c>
    </row>
    <row r="494" spans="1:8" s="6" customFormat="1" x14ac:dyDescent="0.25">
      <c r="A494" s="106"/>
      <c r="B494" s="55"/>
      <c r="C494" s="107" t="s">
        <v>6</v>
      </c>
      <c r="D494" s="94">
        <v>1</v>
      </c>
      <c r="E494" s="95">
        <v>0.7</v>
      </c>
      <c r="F494" s="88">
        <v>700</v>
      </c>
      <c r="G494" s="88">
        <f t="shared" si="161"/>
        <v>700</v>
      </c>
      <c r="H494" s="88">
        <f t="shared" si="162"/>
        <v>8400</v>
      </c>
    </row>
    <row r="495" spans="1:8" s="7" customFormat="1" x14ac:dyDescent="0.25">
      <c r="A495" s="108"/>
      <c r="B495" s="68">
        <v>3</v>
      </c>
      <c r="C495" s="109" t="s">
        <v>84</v>
      </c>
      <c r="D495" s="110">
        <f>SUM(D496:D497)</f>
        <v>2</v>
      </c>
      <c r="E495" s="110"/>
      <c r="F495" s="111"/>
      <c r="G495" s="111">
        <f>SUM(G496:G497)</f>
        <v>1200</v>
      </c>
      <c r="H495" s="111">
        <f>SUM(H496:H497)</f>
        <v>14400</v>
      </c>
    </row>
    <row r="496" spans="1:8" s="6" customFormat="1" x14ac:dyDescent="0.25">
      <c r="A496" s="106"/>
      <c r="B496" s="55"/>
      <c r="C496" s="107" t="s">
        <v>3</v>
      </c>
      <c r="D496" s="94">
        <v>1</v>
      </c>
      <c r="E496" s="95">
        <v>0.65</v>
      </c>
      <c r="F496" s="88">
        <v>650</v>
      </c>
      <c r="G496" s="88">
        <f>D496*F496</f>
        <v>650</v>
      </c>
      <c r="H496" s="88">
        <f t="shared" ref="H496:H497" si="163">G496*12</f>
        <v>7800</v>
      </c>
    </row>
    <row r="497" spans="1:8" s="6" customFormat="1" x14ac:dyDescent="0.25">
      <c r="A497" s="106"/>
      <c r="B497" s="55"/>
      <c r="C497" s="107" t="s">
        <v>4</v>
      </c>
      <c r="D497" s="94">
        <v>1</v>
      </c>
      <c r="E497" s="95">
        <v>0.55000000000000004</v>
      </c>
      <c r="F497" s="88">
        <v>550</v>
      </c>
      <c r="G497" s="88">
        <f>D497*F497</f>
        <v>550</v>
      </c>
      <c r="H497" s="88">
        <f t="shared" si="163"/>
        <v>6600</v>
      </c>
    </row>
    <row r="498" spans="1:8" s="7" customFormat="1" x14ac:dyDescent="0.25">
      <c r="A498" s="108"/>
      <c r="B498" s="68">
        <v>4</v>
      </c>
      <c r="C498" s="109" t="s">
        <v>85</v>
      </c>
      <c r="D498" s="110">
        <f>SUM(D499:D503)</f>
        <v>9</v>
      </c>
      <c r="E498" s="110"/>
      <c r="F498" s="111"/>
      <c r="G498" s="111">
        <f>SUM(G499:G503)</f>
        <v>5650</v>
      </c>
      <c r="H498" s="111">
        <f>SUM(H499:H503)</f>
        <v>67800</v>
      </c>
    </row>
    <row r="499" spans="1:8" s="6" customFormat="1" x14ac:dyDescent="0.25">
      <c r="A499" s="106"/>
      <c r="B499" s="55"/>
      <c r="C499" s="107" t="s">
        <v>30</v>
      </c>
      <c r="D499" s="94">
        <v>1</v>
      </c>
      <c r="E499" s="95">
        <v>1</v>
      </c>
      <c r="F499" s="88">
        <v>1000</v>
      </c>
      <c r="G499" s="88">
        <f t="shared" ref="G499:G503" si="164">D499*F499</f>
        <v>1000</v>
      </c>
      <c r="H499" s="88">
        <f t="shared" ref="H499:H503" si="165">G499*12</f>
        <v>12000</v>
      </c>
    </row>
    <row r="500" spans="1:8" s="6" customFormat="1" x14ac:dyDescent="0.25">
      <c r="A500" s="106"/>
      <c r="B500" s="55"/>
      <c r="C500" s="107" t="s">
        <v>3</v>
      </c>
      <c r="D500" s="94">
        <v>2</v>
      </c>
      <c r="E500" s="95">
        <v>0.65</v>
      </c>
      <c r="F500" s="88">
        <v>650</v>
      </c>
      <c r="G500" s="88">
        <f t="shared" si="164"/>
        <v>1300</v>
      </c>
      <c r="H500" s="88">
        <f t="shared" si="165"/>
        <v>15600</v>
      </c>
    </row>
    <row r="501" spans="1:8" s="6" customFormat="1" x14ac:dyDescent="0.25">
      <c r="A501" s="106"/>
      <c r="B501" s="55"/>
      <c r="C501" s="107" t="s">
        <v>4</v>
      </c>
      <c r="D501" s="94">
        <v>4</v>
      </c>
      <c r="E501" s="95">
        <v>0.55000000000000004</v>
      </c>
      <c r="F501" s="88">
        <v>550</v>
      </c>
      <c r="G501" s="88">
        <f t="shared" si="164"/>
        <v>2200</v>
      </c>
      <c r="H501" s="88">
        <f t="shared" si="165"/>
        <v>26400</v>
      </c>
    </row>
    <row r="502" spans="1:8" s="6" customFormat="1" x14ac:dyDescent="0.25">
      <c r="A502" s="106"/>
      <c r="B502" s="55"/>
      <c r="C502" s="107" t="s">
        <v>8</v>
      </c>
      <c r="D502" s="94">
        <v>1</v>
      </c>
      <c r="E502" s="95">
        <v>0.45</v>
      </c>
      <c r="F502" s="88">
        <v>450</v>
      </c>
      <c r="G502" s="88">
        <f t="shared" si="164"/>
        <v>450</v>
      </c>
      <c r="H502" s="88">
        <f t="shared" si="165"/>
        <v>5400</v>
      </c>
    </row>
    <row r="503" spans="1:8" s="6" customFormat="1" x14ac:dyDescent="0.25">
      <c r="A503" s="106"/>
      <c r="B503" s="55"/>
      <c r="C503" s="107" t="s">
        <v>6</v>
      </c>
      <c r="D503" s="94">
        <v>1</v>
      </c>
      <c r="E503" s="95">
        <v>0.7</v>
      </c>
      <c r="F503" s="88">
        <v>700</v>
      </c>
      <c r="G503" s="88">
        <f t="shared" si="164"/>
        <v>700</v>
      </c>
      <c r="H503" s="88">
        <f t="shared" si="165"/>
        <v>8400</v>
      </c>
    </row>
    <row r="504" spans="1:8" s="7" customFormat="1" x14ac:dyDescent="0.25">
      <c r="A504" s="108"/>
      <c r="B504" s="68">
        <v>5</v>
      </c>
      <c r="C504" s="109" t="s">
        <v>86</v>
      </c>
      <c r="D504" s="110">
        <f>SUM(D505:D508)</f>
        <v>7</v>
      </c>
      <c r="E504" s="110"/>
      <c r="F504" s="111"/>
      <c r="G504" s="111">
        <f>SUM(G505:G508)</f>
        <v>4200</v>
      </c>
      <c r="H504" s="111">
        <f>SUM(H505:H508)</f>
        <v>50400</v>
      </c>
    </row>
    <row r="505" spans="1:8" s="6" customFormat="1" x14ac:dyDescent="0.25">
      <c r="A505" s="106"/>
      <c r="B505" s="55"/>
      <c r="C505" s="107" t="s">
        <v>30</v>
      </c>
      <c r="D505" s="94">
        <v>1</v>
      </c>
      <c r="E505" s="95">
        <v>1</v>
      </c>
      <c r="F505" s="88">
        <v>1000</v>
      </c>
      <c r="G505" s="88">
        <f>D505*F505</f>
        <v>1000</v>
      </c>
      <c r="H505" s="88">
        <f t="shared" ref="H505:H508" si="166">G505*12</f>
        <v>12000</v>
      </c>
    </row>
    <row r="506" spans="1:8" s="6" customFormat="1" x14ac:dyDescent="0.25">
      <c r="A506" s="106"/>
      <c r="B506" s="55"/>
      <c r="C506" s="107" t="s">
        <v>3</v>
      </c>
      <c r="D506" s="94">
        <v>1</v>
      </c>
      <c r="E506" s="95">
        <v>0.65</v>
      </c>
      <c r="F506" s="88">
        <v>650</v>
      </c>
      <c r="G506" s="88">
        <f>D506*F506</f>
        <v>650</v>
      </c>
      <c r="H506" s="88">
        <f t="shared" si="166"/>
        <v>7800</v>
      </c>
    </row>
    <row r="507" spans="1:8" s="6" customFormat="1" x14ac:dyDescent="0.25">
      <c r="A507" s="106"/>
      <c r="B507" s="55"/>
      <c r="C507" s="107" t="s">
        <v>7</v>
      </c>
      <c r="D507" s="94">
        <v>3</v>
      </c>
      <c r="E507" s="95">
        <v>0.55000000000000004</v>
      </c>
      <c r="F507" s="88">
        <v>550</v>
      </c>
      <c r="G507" s="88">
        <f>D507*F507</f>
        <v>1650</v>
      </c>
      <c r="H507" s="88">
        <f t="shared" si="166"/>
        <v>19800</v>
      </c>
    </row>
    <row r="508" spans="1:8" s="6" customFormat="1" x14ac:dyDescent="0.25">
      <c r="A508" s="106"/>
      <c r="B508" s="55"/>
      <c r="C508" s="107" t="s">
        <v>8</v>
      </c>
      <c r="D508" s="94">
        <v>2</v>
      </c>
      <c r="E508" s="95">
        <v>0.45</v>
      </c>
      <c r="F508" s="88">
        <v>450</v>
      </c>
      <c r="G508" s="88">
        <f>D508*F508</f>
        <v>900</v>
      </c>
      <c r="H508" s="88">
        <f t="shared" si="166"/>
        <v>10800</v>
      </c>
    </row>
    <row r="509" spans="1:8" s="7" customFormat="1" ht="33" customHeight="1" x14ac:dyDescent="0.25">
      <c r="A509" s="108"/>
      <c r="B509" s="83" t="s">
        <v>126</v>
      </c>
      <c r="C509" s="105" t="s">
        <v>87</v>
      </c>
      <c r="D509" s="83">
        <f>SUM(D510:D518)</f>
        <v>22</v>
      </c>
      <c r="E509" s="83"/>
      <c r="F509" s="86"/>
      <c r="G509" s="86">
        <f>SUM(G510:G518)</f>
        <v>16000</v>
      </c>
      <c r="H509" s="86">
        <f>SUM(H510:H518)</f>
        <v>192000</v>
      </c>
    </row>
    <row r="510" spans="1:8" s="6" customFormat="1" x14ac:dyDescent="0.25">
      <c r="A510" s="106"/>
      <c r="B510" s="55"/>
      <c r="C510" s="107" t="s">
        <v>26</v>
      </c>
      <c r="D510" s="94">
        <v>1</v>
      </c>
      <c r="E510" s="95">
        <v>1.8</v>
      </c>
      <c r="F510" s="88">
        <v>1800</v>
      </c>
      <c r="G510" s="88">
        <f t="shared" ref="G510:G518" si="167">D510*F510</f>
        <v>1800</v>
      </c>
      <c r="H510" s="88">
        <f t="shared" ref="H510:H518" si="168">G510*12</f>
        <v>21600</v>
      </c>
    </row>
    <row r="511" spans="1:8" s="6" customFormat="1" x14ac:dyDescent="0.25">
      <c r="A511" s="106"/>
      <c r="B511" s="55"/>
      <c r="C511" s="107" t="s">
        <v>2</v>
      </c>
      <c r="D511" s="94">
        <v>2</v>
      </c>
      <c r="E511" s="95">
        <v>1.3</v>
      </c>
      <c r="F511" s="88">
        <v>1300</v>
      </c>
      <c r="G511" s="88">
        <f t="shared" si="167"/>
        <v>2600</v>
      </c>
      <c r="H511" s="88">
        <f t="shared" si="168"/>
        <v>31200</v>
      </c>
    </row>
    <row r="512" spans="1:8" s="6" customFormat="1" x14ac:dyDescent="0.25">
      <c r="A512" s="106"/>
      <c r="B512" s="55"/>
      <c r="C512" s="77" t="s">
        <v>27</v>
      </c>
      <c r="D512" s="94">
        <v>1</v>
      </c>
      <c r="E512" s="95">
        <v>0.7</v>
      </c>
      <c r="F512" s="88">
        <v>700</v>
      </c>
      <c r="G512" s="88">
        <f t="shared" si="167"/>
        <v>700</v>
      </c>
      <c r="H512" s="88">
        <f t="shared" si="168"/>
        <v>8400</v>
      </c>
    </row>
    <row r="513" spans="1:8" s="6" customFormat="1" x14ac:dyDescent="0.25">
      <c r="A513" s="106"/>
      <c r="B513" s="55"/>
      <c r="C513" s="107" t="s">
        <v>10</v>
      </c>
      <c r="D513" s="94">
        <v>1</v>
      </c>
      <c r="E513" s="95">
        <v>0.8</v>
      </c>
      <c r="F513" s="88">
        <v>800</v>
      </c>
      <c r="G513" s="88">
        <f t="shared" si="167"/>
        <v>800</v>
      </c>
      <c r="H513" s="88">
        <f t="shared" si="168"/>
        <v>9600</v>
      </c>
    </row>
    <row r="514" spans="1:8" s="6" customFormat="1" x14ac:dyDescent="0.25">
      <c r="A514" s="106"/>
      <c r="B514" s="55"/>
      <c r="C514" s="77" t="s">
        <v>43</v>
      </c>
      <c r="D514" s="94">
        <v>0</v>
      </c>
      <c r="E514" s="95">
        <v>0.8</v>
      </c>
      <c r="F514" s="88">
        <v>800</v>
      </c>
      <c r="G514" s="88">
        <f t="shared" si="167"/>
        <v>0</v>
      </c>
      <c r="H514" s="88">
        <f t="shared" si="168"/>
        <v>0</v>
      </c>
    </row>
    <row r="515" spans="1:8" s="6" customFormat="1" x14ac:dyDescent="0.25">
      <c r="A515" s="106"/>
      <c r="B515" s="55"/>
      <c r="C515" s="77" t="s">
        <v>44</v>
      </c>
      <c r="D515" s="94">
        <v>1</v>
      </c>
      <c r="E515" s="95">
        <v>0.9</v>
      </c>
      <c r="F515" s="88">
        <v>900</v>
      </c>
      <c r="G515" s="88">
        <f t="shared" si="167"/>
        <v>900</v>
      </c>
      <c r="H515" s="88">
        <f t="shared" si="168"/>
        <v>10800</v>
      </c>
    </row>
    <row r="516" spans="1:8" s="6" customFormat="1" x14ac:dyDescent="0.25">
      <c r="A516" s="106"/>
      <c r="B516" s="55"/>
      <c r="C516" s="107" t="s">
        <v>3</v>
      </c>
      <c r="D516" s="94">
        <v>3</v>
      </c>
      <c r="E516" s="95">
        <v>0.7</v>
      </c>
      <c r="F516" s="88">
        <v>700</v>
      </c>
      <c r="G516" s="88">
        <f t="shared" si="167"/>
        <v>2100</v>
      </c>
      <c r="H516" s="88">
        <f t="shared" si="168"/>
        <v>25200</v>
      </c>
    </row>
    <row r="517" spans="1:8" s="6" customFormat="1" x14ac:dyDescent="0.25">
      <c r="A517" s="106"/>
      <c r="B517" s="55"/>
      <c r="C517" s="107" t="s">
        <v>31</v>
      </c>
      <c r="D517" s="94">
        <v>6</v>
      </c>
      <c r="E517" s="95">
        <v>0.6</v>
      </c>
      <c r="F517" s="88">
        <v>600</v>
      </c>
      <c r="G517" s="88">
        <f t="shared" si="167"/>
        <v>3600</v>
      </c>
      <c r="H517" s="88">
        <f t="shared" si="168"/>
        <v>43200</v>
      </c>
    </row>
    <row r="518" spans="1:8" s="6" customFormat="1" x14ac:dyDescent="0.25">
      <c r="A518" s="106"/>
      <c r="B518" s="55"/>
      <c r="C518" s="107" t="s">
        <v>8</v>
      </c>
      <c r="D518" s="94">
        <v>7</v>
      </c>
      <c r="E518" s="95">
        <v>0.5</v>
      </c>
      <c r="F518" s="88">
        <v>500</v>
      </c>
      <c r="G518" s="88">
        <f t="shared" si="167"/>
        <v>3500</v>
      </c>
      <c r="H518" s="88">
        <f t="shared" si="168"/>
        <v>42000</v>
      </c>
    </row>
    <row r="519" spans="1:8" s="7" customFormat="1" x14ac:dyDescent="0.25">
      <c r="A519" s="108"/>
      <c r="B519" s="68">
        <v>1</v>
      </c>
      <c r="C519" s="109" t="s">
        <v>88</v>
      </c>
      <c r="D519" s="110">
        <f>SUM(D520:D524)</f>
        <v>6</v>
      </c>
      <c r="E519" s="110"/>
      <c r="F519" s="111"/>
      <c r="G519" s="111">
        <f>SUM(G520:G524)</f>
        <v>3900</v>
      </c>
      <c r="H519" s="111">
        <f>SUM(H520:H524)</f>
        <v>46800</v>
      </c>
    </row>
    <row r="520" spans="1:8" s="6" customFormat="1" x14ac:dyDescent="0.25">
      <c r="A520" s="106"/>
      <c r="B520" s="55"/>
      <c r="C520" s="107" t="s">
        <v>30</v>
      </c>
      <c r="D520" s="94">
        <v>1</v>
      </c>
      <c r="E520" s="95">
        <v>1</v>
      </c>
      <c r="F520" s="88">
        <v>1000</v>
      </c>
      <c r="G520" s="88">
        <f t="shared" ref="G520:G524" si="169">D520*F520</f>
        <v>1000</v>
      </c>
      <c r="H520" s="88">
        <f t="shared" ref="H520:H524" si="170">G520*12</f>
        <v>12000</v>
      </c>
    </row>
    <row r="521" spans="1:8" s="6" customFormat="1" x14ac:dyDescent="0.25">
      <c r="A521" s="106"/>
      <c r="B521" s="55"/>
      <c r="C521" s="107" t="s">
        <v>3</v>
      </c>
      <c r="D521" s="94">
        <v>1</v>
      </c>
      <c r="E521" s="95">
        <v>0.65</v>
      </c>
      <c r="F521" s="88">
        <v>650</v>
      </c>
      <c r="G521" s="88">
        <f t="shared" si="169"/>
        <v>650</v>
      </c>
      <c r="H521" s="88">
        <f t="shared" si="170"/>
        <v>7800</v>
      </c>
    </row>
    <row r="522" spans="1:8" s="6" customFormat="1" x14ac:dyDescent="0.25">
      <c r="A522" s="106"/>
      <c r="B522" s="55"/>
      <c r="C522" s="107" t="s">
        <v>4</v>
      </c>
      <c r="D522" s="94">
        <v>2</v>
      </c>
      <c r="E522" s="95">
        <v>0.55000000000000004</v>
      </c>
      <c r="F522" s="88">
        <v>550</v>
      </c>
      <c r="G522" s="88">
        <f t="shared" si="169"/>
        <v>1100</v>
      </c>
      <c r="H522" s="88">
        <f t="shared" si="170"/>
        <v>13200</v>
      </c>
    </row>
    <row r="523" spans="1:8" s="6" customFormat="1" x14ac:dyDescent="0.25">
      <c r="A523" s="106"/>
      <c r="B523" s="55"/>
      <c r="C523" s="107" t="s">
        <v>8</v>
      </c>
      <c r="D523" s="94">
        <v>1</v>
      </c>
      <c r="E523" s="95">
        <v>0.45</v>
      </c>
      <c r="F523" s="88">
        <v>450</v>
      </c>
      <c r="G523" s="88">
        <f t="shared" si="169"/>
        <v>450</v>
      </c>
      <c r="H523" s="88">
        <f t="shared" si="170"/>
        <v>5400</v>
      </c>
    </row>
    <row r="524" spans="1:8" s="6" customFormat="1" x14ac:dyDescent="0.25">
      <c r="A524" s="106"/>
      <c r="B524" s="55"/>
      <c r="C524" s="107" t="s">
        <v>6</v>
      </c>
      <c r="D524" s="94">
        <v>1</v>
      </c>
      <c r="E524" s="95">
        <v>0.7</v>
      </c>
      <c r="F524" s="88">
        <v>700</v>
      </c>
      <c r="G524" s="88">
        <f t="shared" si="169"/>
        <v>700</v>
      </c>
      <c r="H524" s="88">
        <f t="shared" si="170"/>
        <v>8400</v>
      </c>
    </row>
    <row r="525" spans="1:8" s="7" customFormat="1" ht="33.75" customHeight="1" x14ac:dyDescent="0.25">
      <c r="A525" s="108"/>
      <c r="B525" s="68">
        <v>2</v>
      </c>
      <c r="C525" s="109" t="s">
        <v>89</v>
      </c>
      <c r="D525" s="110">
        <f>SUM(D526:D530)</f>
        <v>6</v>
      </c>
      <c r="E525" s="110"/>
      <c r="F525" s="111"/>
      <c r="G525" s="111">
        <f>SUM(G526:G530)</f>
        <v>4000</v>
      </c>
      <c r="H525" s="111">
        <f>SUM(H526:H530)</f>
        <v>48000</v>
      </c>
    </row>
    <row r="526" spans="1:8" s="6" customFormat="1" x14ac:dyDescent="0.25">
      <c r="A526" s="106"/>
      <c r="B526" s="55"/>
      <c r="C526" s="107" t="s">
        <v>30</v>
      </c>
      <c r="D526" s="94">
        <v>1</v>
      </c>
      <c r="E526" s="95">
        <v>1</v>
      </c>
      <c r="F526" s="88">
        <v>1000</v>
      </c>
      <c r="G526" s="88">
        <f t="shared" ref="G526:G530" si="171">D526*F526</f>
        <v>1000</v>
      </c>
      <c r="H526" s="88">
        <f t="shared" ref="H526:H530" si="172">G526*12</f>
        <v>12000</v>
      </c>
    </row>
    <row r="527" spans="1:8" s="6" customFormat="1" x14ac:dyDescent="0.25">
      <c r="A527" s="106"/>
      <c r="B527" s="55"/>
      <c r="C527" s="107" t="s">
        <v>3</v>
      </c>
      <c r="D527" s="94">
        <v>1</v>
      </c>
      <c r="E527" s="95">
        <v>0.65</v>
      </c>
      <c r="F527" s="88">
        <v>650</v>
      </c>
      <c r="G527" s="88">
        <f t="shared" si="171"/>
        <v>650</v>
      </c>
      <c r="H527" s="88">
        <f t="shared" si="172"/>
        <v>7800</v>
      </c>
    </row>
    <row r="528" spans="1:8" s="6" customFormat="1" x14ac:dyDescent="0.25">
      <c r="A528" s="106"/>
      <c r="B528" s="55"/>
      <c r="C528" s="107" t="s">
        <v>4</v>
      </c>
      <c r="D528" s="94">
        <v>3</v>
      </c>
      <c r="E528" s="95">
        <v>0.55000000000000004</v>
      </c>
      <c r="F528" s="88">
        <v>550</v>
      </c>
      <c r="G528" s="88">
        <f t="shared" si="171"/>
        <v>1650</v>
      </c>
      <c r="H528" s="88">
        <f t="shared" si="172"/>
        <v>19800</v>
      </c>
    </row>
    <row r="529" spans="1:8" s="6" customFormat="1" x14ac:dyDescent="0.25">
      <c r="A529" s="106"/>
      <c r="B529" s="55"/>
      <c r="C529" s="107" t="s">
        <v>8</v>
      </c>
      <c r="D529" s="94">
        <v>0</v>
      </c>
      <c r="E529" s="95">
        <v>0.45</v>
      </c>
      <c r="F529" s="88">
        <v>450</v>
      </c>
      <c r="G529" s="88">
        <f t="shared" si="171"/>
        <v>0</v>
      </c>
      <c r="H529" s="88">
        <f t="shared" si="172"/>
        <v>0</v>
      </c>
    </row>
    <row r="530" spans="1:8" s="6" customFormat="1" x14ac:dyDescent="0.25">
      <c r="A530" s="106"/>
      <c r="B530" s="55"/>
      <c r="C530" s="107" t="s">
        <v>6</v>
      </c>
      <c r="D530" s="94">
        <v>1</v>
      </c>
      <c r="E530" s="95">
        <v>0.7</v>
      </c>
      <c r="F530" s="88">
        <v>700</v>
      </c>
      <c r="G530" s="88">
        <f t="shared" si="171"/>
        <v>700</v>
      </c>
      <c r="H530" s="88">
        <f t="shared" si="172"/>
        <v>8400</v>
      </c>
    </row>
    <row r="531" spans="1:8" s="7" customFormat="1" x14ac:dyDescent="0.25">
      <c r="A531" s="108"/>
      <c r="B531" s="68">
        <v>3</v>
      </c>
      <c r="C531" s="109" t="s">
        <v>110</v>
      </c>
      <c r="D531" s="110">
        <f>SUM(D532:D536)</f>
        <v>6</v>
      </c>
      <c r="E531" s="110"/>
      <c r="F531" s="111"/>
      <c r="G531" s="111">
        <f>SUM(G532:G536)</f>
        <v>3800</v>
      </c>
      <c r="H531" s="111">
        <f>SUM(H532:H536)</f>
        <v>45600</v>
      </c>
    </row>
    <row r="532" spans="1:8" s="6" customFormat="1" x14ac:dyDescent="0.25">
      <c r="A532" s="106"/>
      <c r="B532" s="55"/>
      <c r="C532" s="107" t="s">
        <v>30</v>
      </c>
      <c r="D532" s="94">
        <v>1</v>
      </c>
      <c r="E532" s="95">
        <v>1</v>
      </c>
      <c r="F532" s="88">
        <v>1000</v>
      </c>
      <c r="G532" s="88">
        <f t="shared" ref="G532:G536" si="173">D532*F532</f>
        <v>1000</v>
      </c>
      <c r="H532" s="88">
        <f t="shared" ref="H532:H536" si="174">G532*12</f>
        <v>12000</v>
      </c>
    </row>
    <row r="533" spans="1:8" s="6" customFormat="1" x14ac:dyDescent="0.25">
      <c r="A533" s="106"/>
      <c r="B533" s="55"/>
      <c r="C533" s="107" t="s">
        <v>15</v>
      </c>
      <c r="D533" s="94">
        <v>1</v>
      </c>
      <c r="E533" s="95">
        <v>0.65</v>
      </c>
      <c r="F533" s="88">
        <v>650</v>
      </c>
      <c r="G533" s="88">
        <f t="shared" si="173"/>
        <v>650</v>
      </c>
      <c r="H533" s="88">
        <f t="shared" si="174"/>
        <v>7800</v>
      </c>
    </row>
    <row r="534" spans="1:8" s="6" customFormat="1" x14ac:dyDescent="0.25">
      <c r="A534" s="106"/>
      <c r="B534" s="55"/>
      <c r="C534" s="107" t="s">
        <v>4</v>
      </c>
      <c r="D534" s="94">
        <v>1</v>
      </c>
      <c r="E534" s="95">
        <v>0.55000000000000004</v>
      </c>
      <c r="F534" s="88">
        <v>550</v>
      </c>
      <c r="G534" s="88">
        <f t="shared" si="173"/>
        <v>550</v>
      </c>
      <c r="H534" s="88">
        <f t="shared" si="174"/>
        <v>6600</v>
      </c>
    </row>
    <row r="535" spans="1:8" s="6" customFormat="1" x14ac:dyDescent="0.25">
      <c r="A535" s="106"/>
      <c r="B535" s="55"/>
      <c r="C535" s="107" t="s">
        <v>8</v>
      </c>
      <c r="D535" s="94">
        <v>2</v>
      </c>
      <c r="E535" s="95">
        <v>0.45</v>
      </c>
      <c r="F535" s="88">
        <v>450</v>
      </c>
      <c r="G535" s="88">
        <f t="shared" si="173"/>
        <v>900</v>
      </c>
      <c r="H535" s="88">
        <f t="shared" si="174"/>
        <v>10800</v>
      </c>
    </row>
    <row r="536" spans="1:8" s="6" customFormat="1" x14ac:dyDescent="0.25">
      <c r="A536" s="106"/>
      <c r="B536" s="55"/>
      <c r="C536" s="107" t="s">
        <v>6</v>
      </c>
      <c r="D536" s="94">
        <v>1</v>
      </c>
      <c r="E536" s="95">
        <v>0.7</v>
      </c>
      <c r="F536" s="88">
        <v>700</v>
      </c>
      <c r="G536" s="88">
        <f t="shared" si="173"/>
        <v>700</v>
      </c>
      <c r="H536" s="88">
        <f t="shared" si="174"/>
        <v>8400</v>
      </c>
    </row>
    <row r="537" spans="1:8" s="7" customFormat="1" x14ac:dyDescent="0.25">
      <c r="A537" s="108"/>
      <c r="B537" s="68">
        <v>4</v>
      </c>
      <c r="C537" s="109" t="s">
        <v>90</v>
      </c>
      <c r="D537" s="110">
        <f>SUM(D538:D542)</f>
        <v>9</v>
      </c>
      <c r="E537" s="110"/>
      <c r="F537" s="111"/>
      <c r="G537" s="111">
        <f>SUM(G538:G542)</f>
        <v>5650</v>
      </c>
      <c r="H537" s="111">
        <f>SUM(H538:H542)</f>
        <v>67800</v>
      </c>
    </row>
    <row r="538" spans="1:8" s="6" customFormat="1" x14ac:dyDescent="0.25">
      <c r="A538" s="106"/>
      <c r="B538" s="55"/>
      <c r="C538" s="107" t="s">
        <v>30</v>
      </c>
      <c r="D538" s="94">
        <v>1</v>
      </c>
      <c r="E538" s="95">
        <v>1</v>
      </c>
      <c r="F538" s="88">
        <v>1000</v>
      </c>
      <c r="G538" s="88">
        <f t="shared" ref="G538:G542" si="175">D538*F538</f>
        <v>1000</v>
      </c>
      <c r="H538" s="88">
        <f t="shared" ref="H538:H542" si="176">G538*12</f>
        <v>12000</v>
      </c>
    </row>
    <row r="539" spans="1:8" s="6" customFormat="1" x14ac:dyDescent="0.25">
      <c r="A539" s="106"/>
      <c r="B539" s="55"/>
      <c r="C539" s="107" t="s">
        <v>3</v>
      </c>
      <c r="D539" s="94">
        <v>2</v>
      </c>
      <c r="E539" s="95">
        <v>0.65</v>
      </c>
      <c r="F539" s="88">
        <v>650</v>
      </c>
      <c r="G539" s="88">
        <f t="shared" si="175"/>
        <v>1300</v>
      </c>
      <c r="H539" s="88">
        <f t="shared" si="176"/>
        <v>15600</v>
      </c>
    </row>
    <row r="540" spans="1:8" s="6" customFormat="1" x14ac:dyDescent="0.25">
      <c r="A540" s="106"/>
      <c r="B540" s="55"/>
      <c r="C540" s="107" t="s">
        <v>4</v>
      </c>
      <c r="D540" s="94">
        <v>4</v>
      </c>
      <c r="E540" s="95">
        <v>0.55000000000000004</v>
      </c>
      <c r="F540" s="88">
        <v>550</v>
      </c>
      <c r="G540" s="88">
        <f t="shared" si="175"/>
        <v>2200</v>
      </c>
      <c r="H540" s="88">
        <f t="shared" si="176"/>
        <v>26400</v>
      </c>
    </row>
    <row r="541" spans="1:8" s="6" customFormat="1" x14ac:dyDescent="0.25">
      <c r="A541" s="106"/>
      <c r="B541" s="55"/>
      <c r="C541" s="107" t="s">
        <v>8</v>
      </c>
      <c r="D541" s="94">
        <v>1</v>
      </c>
      <c r="E541" s="95">
        <v>0.45</v>
      </c>
      <c r="F541" s="88">
        <v>450</v>
      </c>
      <c r="G541" s="88">
        <f t="shared" si="175"/>
        <v>450</v>
      </c>
      <c r="H541" s="88">
        <f t="shared" si="176"/>
        <v>5400</v>
      </c>
    </row>
    <row r="542" spans="1:8" s="6" customFormat="1" x14ac:dyDescent="0.25">
      <c r="A542" s="106"/>
      <c r="B542" s="55"/>
      <c r="C542" s="107" t="s">
        <v>6</v>
      </c>
      <c r="D542" s="94">
        <v>1</v>
      </c>
      <c r="E542" s="95">
        <v>0.7</v>
      </c>
      <c r="F542" s="88">
        <v>700</v>
      </c>
      <c r="G542" s="88">
        <f t="shared" si="175"/>
        <v>700</v>
      </c>
      <c r="H542" s="88">
        <f t="shared" si="176"/>
        <v>8400</v>
      </c>
    </row>
    <row r="543" spans="1:8" s="7" customFormat="1" x14ac:dyDescent="0.25">
      <c r="A543" s="108"/>
      <c r="B543" s="68">
        <v>5</v>
      </c>
      <c r="C543" s="109" t="s">
        <v>91</v>
      </c>
      <c r="D543" s="110">
        <f>SUM(D544:D548)</f>
        <v>10</v>
      </c>
      <c r="E543" s="110"/>
      <c r="F543" s="111"/>
      <c r="G543" s="111">
        <f>SUM(G544:G548)</f>
        <v>5900</v>
      </c>
      <c r="H543" s="111">
        <f>SUM(H544:H548)</f>
        <v>70800</v>
      </c>
    </row>
    <row r="544" spans="1:8" s="6" customFormat="1" x14ac:dyDescent="0.25">
      <c r="A544" s="106"/>
      <c r="B544" s="55"/>
      <c r="C544" s="107" t="s">
        <v>30</v>
      </c>
      <c r="D544" s="94">
        <v>1</v>
      </c>
      <c r="E544" s="95">
        <v>1</v>
      </c>
      <c r="F544" s="88">
        <v>1000</v>
      </c>
      <c r="G544" s="88">
        <f t="shared" ref="G544:G548" si="177">D544*F544</f>
        <v>1000</v>
      </c>
      <c r="H544" s="88">
        <f t="shared" ref="H544:H548" si="178">G544*12</f>
        <v>12000</v>
      </c>
    </row>
    <row r="545" spans="1:8" s="6" customFormat="1" x14ac:dyDescent="0.25">
      <c r="A545" s="106"/>
      <c r="B545" s="55"/>
      <c r="C545" s="107" t="s">
        <v>3</v>
      </c>
      <c r="D545" s="94">
        <v>1</v>
      </c>
      <c r="E545" s="95">
        <v>0.65</v>
      </c>
      <c r="F545" s="88">
        <v>650</v>
      </c>
      <c r="G545" s="88">
        <f t="shared" si="177"/>
        <v>650</v>
      </c>
      <c r="H545" s="88">
        <f t="shared" si="178"/>
        <v>7800</v>
      </c>
    </row>
    <row r="546" spans="1:8" s="6" customFormat="1" x14ac:dyDescent="0.25">
      <c r="A546" s="106"/>
      <c r="B546" s="55"/>
      <c r="C546" s="107" t="s">
        <v>4</v>
      </c>
      <c r="D546" s="94">
        <v>4</v>
      </c>
      <c r="E546" s="95">
        <v>0.55000000000000004</v>
      </c>
      <c r="F546" s="88">
        <v>550</v>
      </c>
      <c r="G546" s="88">
        <f t="shared" si="177"/>
        <v>2200</v>
      </c>
      <c r="H546" s="88">
        <f t="shared" si="178"/>
        <v>26400</v>
      </c>
    </row>
    <row r="547" spans="1:8" s="6" customFormat="1" x14ac:dyDescent="0.25">
      <c r="A547" s="106"/>
      <c r="B547" s="55"/>
      <c r="C547" s="107" t="s">
        <v>8</v>
      </c>
      <c r="D547" s="94">
        <v>3</v>
      </c>
      <c r="E547" s="95">
        <v>0.45</v>
      </c>
      <c r="F547" s="88">
        <v>450</v>
      </c>
      <c r="G547" s="88">
        <f t="shared" si="177"/>
        <v>1350</v>
      </c>
      <c r="H547" s="88">
        <f t="shared" si="178"/>
        <v>16200</v>
      </c>
    </row>
    <row r="548" spans="1:8" s="6" customFormat="1" x14ac:dyDescent="0.25">
      <c r="A548" s="106"/>
      <c r="B548" s="55"/>
      <c r="C548" s="107" t="s">
        <v>6</v>
      </c>
      <c r="D548" s="94">
        <v>1</v>
      </c>
      <c r="E548" s="95">
        <v>0.7</v>
      </c>
      <c r="F548" s="88">
        <v>700</v>
      </c>
      <c r="G548" s="88">
        <f t="shared" si="177"/>
        <v>700</v>
      </c>
      <c r="H548" s="88">
        <f t="shared" si="178"/>
        <v>8400</v>
      </c>
    </row>
    <row r="549" spans="1:8" s="7" customFormat="1" ht="30" x14ac:dyDescent="0.25">
      <c r="A549" s="108"/>
      <c r="B549" s="68">
        <v>6</v>
      </c>
      <c r="C549" s="109" t="s">
        <v>92</v>
      </c>
      <c r="D549" s="110">
        <f>SUM(D550:D554)</f>
        <v>10</v>
      </c>
      <c r="E549" s="110"/>
      <c r="F549" s="111"/>
      <c r="G549" s="111">
        <f>SUM(G550:G554)</f>
        <v>6200</v>
      </c>
      <c r="H549" s="111">
        <f>SUM(H550:H554)</f>
        <v>74400</v>
      </c>
    </row>
    <row r="550" spans="1:8" s="6" customFormat="1" x14ac:dyDescent="0.25">
      <c r="A550" s="106"/>
      <c r="B550" s="55"/>
      <c r="C550" s="107" t="s">
        <v>30</v>
      </c>
      <c r="D550" s="94">
        <v>1</v>
      </c>
      <c r="E550" s="95">
        <v>1</v>
      </c>
      <c r="F550" s="88">
        <v>1000</v>
      </c>
      <c r="G550" s="88">
        <f t="shared" ref="G550:G554" si="179">D550*F550</f>
        <v>1000</v>
      </c>
      <c r="H550" s="88">
        <f t="shared" ref="H550:H554" si="180">G550*12</f>
        <v>12000</v>
      </c>
    </row>
    <row r="551" spans="1:8" s="6" customFormat="1" x14ac:dyDescent="0.25">
      <c r="A551" s="106"/>
      <c r="B551" s="55"/>
      <c r="C551" s="107" t="s">
        <v>3</v>
      </c>
      <c r="D551" s="94">
        <v>2</v>
      </c>
      <c r="E551" s="95">
        <v>0.65</v>
      </c>
      <c r="F551" s="88">
        <v>650</v>
      </c>
      <c r="G551" s="88">
        <f t="shared" si="179"/>
        <v>1300</v>
      </c>
      <c r="H551" s="88">
        <f t="shared" si="180"/>
        <v>15600</v>
      </c>
    </row>
    <row r="552" spans="1:8" s="6" customFormat="1" x14ac:dyDescent="0.25">
      <c r="A552" s="106"/>
      <c r="B552" s="55"/>
      <c r="C552" s="107" t="s">
        <v>4</v>
      </c>
      <c r="D552" s="94">
        <v>5</v>
      </c>
      <c r="E552" s="95">
        <v>0.55000000000000004</v>
      </c>
      <c r="F552" s="88">
        <v>550</v>
      </c>
      <c r="G552" s="88">
        <f t="shared" si="179"/>
        <v>2750</v>
      </c>
      <c r="H552" s="88">
        <f t="shared" si="180"/>
        <v>33000</v>
      </c>
    </row>
    <row r="553" spans="1:8" s="6" customFormat="1" x14ac:dyDescent="0.25">
      <c r="A553" s="106"/>
      <c r="B553" s="55"/>
      <c r="C553" s="107" t="s">
        <v>8</v>
      </c>
      <c r="D553" s="94">
        <v>1</v>
      </c>
      <c r="E553" s="95">
        <v>0.45</v>
      </c>
      <c r="F553" s="88">
        <v>450</v>
      </c>
      <c r="G553" s="88">
        <f t="shared" si="179"/>
        <v>450</v>
      </c>
      <c r="H553" s="88">
        <f t="shared" si="180"/>
        <v>5400</v>
      </c>
    </row>
    <row r="554" spans="1:8" s="6" customFormat="1" x14ac:dyDescent="0.25">
      <c r="A554" s="106"/>
      <c r="B554" s="55"/>
      <c r="C554" s="107" t="s">
        <v>6</v>
      </c>
      <c r="D554" s="94">
        <v>1</v>
      </c>
      <c r="E554" s="95">
        <v>0.7</v>
      </c>
      <c r="F554" s="88">
        <v>700</v>
      </c>
      <c r="G554" s="88">
        <f t="shared" si="179"/>
        <v>700</v>
      </c>
      <c r="H554" s="88">
        <f t="shared" si="180"/>
        <v>8400</v>
      </c>
    </row>
    <row r="555" spans="1:8" s="10" customFormat="1" x14ac:dyDescent="0.25">
      <c r="A555" s="103"/>
      <c r="B555" s="104" t="s">
        <v>127</v>
      </c>
      <c r="C555" s="105" t="s">
        <v>93</v>
      </c>
      <c r="D555" s="83">
        <f>SUM(D556:D563)</f>
        <v>17</v>
      </c>
      <c r="E555" s="83"/>
      <c r="F555" s="86"/>
      <c r="G555" s="86">
        <f>SUM(G556:G563)</f>
        <v>13200</v>
      </c>
      <c r="H555" s="86">
        <f>SUM(H556:H563)</f>
        <v>158400</v>
      </c>
    </row>
    <row r="556" spans="1:8" s="6" customFormat="1" x14ac:dyDescent="0.25">
      <c r="A556" s="106"/>
      <c r="B556" s="55"/>
      <c r="C556" s="107" t="s">
        <v>94</v>
      </c>
      <c r="D556" s="94">
        <v>1</v>
      </c>
      <c r="E556" s="95">
        <v>1.8</v>
      </c>
      <c r="F556" s="88">
        <v>1800</v>
      </c>
      <c r="G556" s="88">
        <f t="shared" ref="G556:G563" si="181">D556*F556</f>
        <v>1800</v>
      </c>
      <c r="H556" s="88">
        <f t="shared" ref="H556:H563" si="182">G556*12</f>
        <v>21600</v>
      </c>
    </row>
    <row r="557" spans="1:8" s="6" customFormat="1" x14ac:dyDescent="0.25">
      <c r="A557" s="106"/>
      <c r="B557" s="55"/>
      <c r="C557" s="107" t="s">
        <v>95</v>
      </c>
      <c r="D557" s="94">
        <v>2</v>
      </c>
      <c r="E557" s="95">
        <v>1.2</v>
      </c>
      <c r="F557" s="88">
        <v>1200</v>
      </c>
      <c r="G557" s="88">
        <f t="shared" si="181"/>
        <v>2400</v>
      </c>
      <c r="H557" s="88">
        <f t="shared" si="182"/>
        <v>28800</v>
      </c>
    </row>
    <row r="558" spans="1:8" s="6" customFormat="1" x14ac:dyDescent="0.25">
      <c r="A558" s="106"/>
      <c r="B558" s="55"/>
      <c r="C558" s="107" t="s">
        <v>96</v>
      </c>
      <c r="D558" s="94">
        <v>1</v>
      </c>
      <c r="E558" s="95">
        <v>0.7</v>
      </c>
      <c r="F558" s="88">
        <v>700</v>
      </c>
      <c r="G558" s="88">
        <f t="shared" si="181"/>
        <v>700</v>
      </c>
      <c r="H558" s="88">
        <f t="shared" si="182"/>
        <v>8400</v>
      </c>
    </row>
    <row r="559" spans="1:8" s="6" customFormat="1" x14ac:dyDescent="0.25">
      <c r="A559" s="106"/>
      <c r="B559" s="55"/>
      <c r="C559" s="77" t="s">
        <v>28</v>
      </c>
      <c r="D559" s="94">
        <v>0</v>
      </c>
      <c r="E559" s="95">
        <v>0.8</v>
      </c>
      <c r="F559" s="88">
        <v>800</v>
      </c>
      <c r="G559" s="88">
        <f t="shared" si="181"/>
        <v>0</v>
      </c>
      <c r="H559" s="88">
        <f t="shared" si="182"/>
        <v>0</v>
      </c>
    </row>
    <row r="560" spans="1:8" s="6" customFormat="1" ht="30" x14ac:dyDescent="0.25">
      <c r="A560" s="106"/>
      <c r="B560" s="55"/>
      <c r="C560" s="77" t="s">
        <v>97</v>
      </c>
      <c r="D560" s="94">
        <v>1</v>
      </c>
      <c r="E560" s="95">
        <v>0.7</v>
      </c>
      <c r="F560" s="88">
        <v>700</v>
      </c>
      <c r="G560" s="88">
        <f t="shared" si="181"/>
        <v>700</v>
      </c>
      <c r="H560" s="88">
        <f t="shared" si="182"/>
        <v>8400</v>
      </c>
    </row>
    <row r="561" spans="1:8" s="6" customFormat="1" x14ac:dyDescent="0.25">
      <c r="A561" s="106"/>
      <c r="B561" s="55"/>
      <c r="C561" s="107" t="s">
        <v>3</v>
      </c>
      <c r="D561" s="94">
        <v>5</v>
      </c>
      <c r="E561" s="95">
        <v>0.7</v>
      </c>
      <c r="F561" s="88">
        <v>700</v>
      </c>
      <c r="G561" s="88">
        <f t="shared" si="181"/>
        <v>3500</v>
      </c>
      <c r="H561" s="88">
        <f t="shared" si="182"/>
        <v>42000</v>
      </c>
    </row>
    <row r="562" spans="1:8" s="6" customFormat="1" x14ac:dyDescent="0.25">
      <c r="A562" s="106"/>
      <c r="B562" s="55"/>
      <c r="C562" s="107" t="s">
        <v>7</v>
      </c>
      <c r="D562" s="94">
        <v>6</v>
      </c>
      <c r="E562" s="95">
        <v>0.6</v>
      </c>
      <c r="F562" s="88">
        <v>600</v>
      </c>
      <c r="G562" s="88">
        <f t="shared" si="181"/>
        <v>3600</v>
      </c>
      <c r="H562" s="88">
        <f t="shared" si="182"/>
        <v>43200</v>
      </c>
    </row>
    <row r="563" spans="1:8" s="6" customFormat="1" x14ac:dyDescent="0.25">
      <c r="A563" s="106"/>
      <c r="B563" s="55"/>
      <c r="C563" s="107" t="s">
        <v>8</v>
      </c>
      <c r="D563" s="94">
        <v>1</v>
      </c>
      <c r="E563" s="95">
        <v>0.5</v>
      </c>
      <c r="F563" s="88">
        <v>500</v>
      </c>
      <c r="G563" s="88">
        <f t="shared" si="181"/>
        <v>500</v>
      </c>
      <c r="H563" s="88">
        <f t="shared" si="182"/>
        <v>6000</v>
      </c>
    </row>
    <row r="564" spans="1:8" s="7" customFormat="1" ht="30" x14ac:dyDescent="0.25">
      <c r="A564" s="108"/>
      <c r="B564" s="68">
        <v>1</v>
      </c>
      <c r="C564" s="109" t="s">
        <v>98</v>
      </c>
      <c r="D564" s="110">
        <f>SUM(D565:D570)</f>
        <v>16</v>
      </c>
      <c r="E564" s="110"/>
      <c r="F564" s="111"/>
      <c r="G564" s="111">
        <f>SUM(G565:G570)</f>
        <v>10000</v>
      </c>
      <c r="H564" s="111">
        <f>SUM(H565:H570)</f>
        <v>120000</v>
      </c>
    </row>
    <row r="565" spans="1:8" s="6" customFormat="1" x14ac:dyDescent="0.25">
      <c r="A565" s="106"/>
      <c r="B565" s="55"/>
      <c r="C565" s="107" t="s">
        <v>26</v>
      </c>
      <c r="D565" s="94">
        <v>1</v>
      </c>
      <c r="E565" s="95">
        <v>1.4</v>
      </c>
      <c r="F565" s="88">
        <v>1400</v>
      </c>
      <c r="G565" s="88">
        <f t="shared" ref="G565:G570" si="183">D565*F565</f>
        <v>1400</v>
      </c>
      <c r="H565" s="88">
        <f t="shared" ref="H565:H570" si="184">G565*12</f>
        <v>16800</v>
      </c>
    </row>
    <row r="566" spans="1:8" s="6" customFormat="1" x14ac:dyDescent="0.25">
      <c r="A566" s="106"/>
      <c r="B566" s="55"/>
      <c r="C566" s="107" t="s">
        <v>2</v>
      </c>
      <c r="D566" s="94">
        <v>1</v>
      </c>
      <c r="E566" s="95">
        <v>0.8</v>
      </c>
      <c r="F566" s="88">
        <v>800</v>
      </c>
      <c r="G566" s="88">
        <f t="shared" si="183"/>
        <v>800</v>
      </c>
      <c r="H566" s="88">
        <f t="shared" si="184"/>
        <v>9600</v>
      </c>
    </row>
    <row r="567" spans="1:8" s="6" customFormat="1" x14ac:dyDescent="0.25">
      <c r="A567" s="106"/>
      <c r="B567" s="55"/>
      <c r="C567" s="107" t="s">
        <v>3</v>
      </c>
      <c r="D567" s="94">
        <v>3</v>
      </c>
      <c r="E567" s="95">
        <v>0.65</v>
      </c>
      <c r="F567" s="88">
        <v>650</v>
      </c>
      <c r="G567" s="88">
        <f t="shared" si="183"/>
        <v>1950</v>
      </c>
      <c r="H567" s="88">
        <f t="shared" si="184"/>
        <v>23400</v>
      </c>
    </row>
    <row r="568" spans="1:8" s="6" customFormat="1" x14ac:dyDescent="0.25">
      <c r="A568" s="106"/>
      <c r="B568" s="55"/>
      <c r="C568" s="107" t="s">
        <v>4</v>
      </c>
      <c r="D568" s="94">
        <v>6</v>
      </c>
      <c r="E568" s="95">
        <v>0.55000000000000004</v>
      </c>
      <c r="F568" s="88">
        <v>550</v>
      </c>
      <c r="G568" s="88">
        <f t="shared" si="183"/>
        <v>3300</v>
      </c>
      <c r="H568" s="88">
        <f t="shared" si="184"/>
        <v>39600</v>
      </c>
    </row>
    <row r="569" spans="1:8" s="6" customFormat="1" x14ac:dyDescent="0.25">
      <c r="A569" s="106"/>
      <c r="B569" s="55"/>
      <c r="C569" s="107" t="s">
        <v>8</v>
      </c>
      <c r="D569" s="94">
        <v>4</v>
      </c>
      <c r="E569" s="95">
        <v>0.45</v>
      </c>
      <c r="F569" s="88">
        <v>450</v>
      </c>
      <c r="G569" s="88">
        <f t="shared" si="183"/>
        <v>1800</v>
      </c>
      <c r="H569" s="88">
        <f t="shared" si="184"/>
        <v>21600</v>
      </c>
    </row>
    <row r="570" spans="1:8" s="6" customFormat="1" x14ac:dyDescent="0.25">
      <c r="A570" s="106"/>
      <c r="B570" s="55"/>
      <c r="C570" s="107" t="s">
        <v>6</v>
      </c>
      <c r="D570" s="94">
        <v>1</v>
      </c>
      <c r="E570" s="95">
        <v>0.75</v>
      </c>
      <c r="F570" s="88">
        <v>750</v>
      </c>
      <c r="G570" s="88">
        <f t="shared" si="183"/>
        <v>750</v>
      </c>
      <c r="H570" s="88">
        <f t="shared" si="184"/>
        <v>9000</v>
      </c>
    </row>
    <row r="571" spans="1:8" s="7" customFormat="1" ht="30" x14ac:dyDescent="0.25">
      <c r="A571" s="108"/>
      <c r="B571" s="68">
        <v>2</v>
      </c>
      <c r="C571" s="109" t="s">
        <v>99</v>
      </c>
      <c r="D571" s="110">
        <f>SUM(D572:D576)</f>
        <v>11</v>
      </c>
      <c r="E571" s="110"/>
      <c r="F571" s="111"/>
      <c r="G571" s="111">
        <f>SUM(G572:G576)</f>
        <v>6450</v>
      </c>
      <c r="H571" s="111">
        <f>SUM(H572:H576)</f>
        <v>77400</v>
      </c>
    </row>
    <row r="572" spans="1:8" s="6" customFormat="1" x14ac:dyDescent="0.25">
      <c r="A572" s="106"/>
      <c r="B572" s="55"/>
      <c r="C572" s="107" t="s">
        <v>30</v>
      </c>
      <c r="D572" s="94">
        <v>1</v>
      </c>
      <c r="E572" s="95">
        <v>1</v>
      </c>
      <c r="F572" s="88">
        <v>1000</v>
      </c>
      <c r="G572" s="88">
        <f t="shared" ref="G572:G576" si="185">D572*F572</f>
        <v>1000</v>
      </c>
      <c r="H572" s="88">
        <f t="shared" ref="H572:H576" si="186">G572*12</f>
        <v>12000</v>
      </c>
    </row>
    <row r="573" spans="1:8" s="6" customFormat="1" x14ac:dyDescent="0.25">
      <c r="A573" s="106"/>
      <c r="B573" s="55"/>
      <c r="C573" s="107" t="s">
        <v>3</v>
      </c>
      <c r="D573" s="94">
        <v>1</v>
      </c>
      <c r="E573" s="95">
        <v>0.65</v>
      </c>
      <c r="F573" s="88">
        <v>650</v>
      </c>
      <c r="G573" s="88">
        <f t="shared" si="185"/>
        <v>650</v>
      </c>
      <c r="H573" s="88">
        <f t="shared" si="186"/>
        <v>7800</v>
      </c>
    </row>
    <row r="574" spans="1:8" s="6" customFormat="1" x14ac:dyDescent="0.25">
      <c r="A574" s="106"/>
      <c r="B574" s="55"/>
      <c r="C574" s="107" t="s">
        <v>4</v>
      </c>
      <c r="D574" s="94">
        <v>5</v>
      </c>
      <c r="E574" s="95">
        <v>0.55000000000000004</v>
      </c>
      <c r="F574" s="88">
        <v>550</v>
      </c>
      <c r="G574" s="88">
        <f t="shared" si="185"/>
        <v>2750</v>
      </c>
      <c r="H574" s="88">
        <f t="shared" si="186"/>
        <v>33000</v>
      </c>
    </row>
    <row r="575" spans="1:8" s="6" customFormat="1" x14ac:dyDescent="0.25">
      <c r="A575" s="106"/>
      <c r="B575" s="55"/>
      <c r="C575" s="107" t="s">
        <v>8</v>
      </c>
      <c r="D575" s="94">
        <v>3</v>
      </c>
      <c r="E575" s="95">
        <v>0.45</v>
      </c>
      <c r="F575" s="88">
        <v>450</v>
      </c>
      <c r="G575" s="88">
        <f t="shared" si="185"/>
        <v>1350</v>
      </c>
      <c r="H575" s="88">
        <f t="shared" si="186"/>
        <v>16200</v>
      </c>
    </row>
    <row r="576" spans="1:8" s="6" customFormat="1" x14ac:dyDescent="0.25">
      <c r="A576" s="106"/>
      <c r="B576" s="55"/>
      <c r="C576" s="107" t="s">
        <v>6</v>
      </c>
      <c r="D576" s="94">
        <v>1</v>
      </c>
      <c r="E576" s="95">
        <v>0.7</v>
      </c>
      <c r="F576" s="88">
        <v>700</v>
      </c>
      <c r="G576" s="88">
        <f t="shared" si="185"/>
        <v>700</v>
      </c>
      <c r="H576" s="88">
        <f t="shared" si="186"/>
        <v>8400</v>
      </c>
    </row>
    <row r="577" spans="1:8" s="7" customFormat="1" x14ac:dyDescent="0.25">
      <c r="A577" s="108"/>
      <c r="B577" s="68">
        <v>3</v>
      </c>
      <c r="C577" s="109" t="s">
        <v>100</v>
      </c>
      <c r="D577" s="110">
        <f>SUM(D578:D582)</f>
        <v>6</v>
      </c>
      <c r="E577" s="110"/>
      <c r="F577" s="111"/>
      <c r="G577" s="111">
        <f>SUM(G578:G582)</f>
        <v>3900</v>
      </c>
      <c r="H577" s="111">
        <f>SUM(H578:H582)</f>
        <v>46800</v>
      </c>
    </row>
    <row r="578" spans="1:8" s="6" customFormat="1" x14ac:dyDescent="0.25">
      <c r="A578" s="106"/>
      <c r="B578" s="55"/>
      <c r="C578" s="107" t="s">
        <v>30</v>
      </c>
      <c r="D578" s="94">
        <v>1</v>
      </c>
      <c r="E578" s="95">
        <v>1</v>
      </c>
      <c r="F578" s="88">
        <v>1000</v>
      </c>
      <c r="G578" s="88">
        <f t="shared" ref="G578:G582" si="187">D578*F578</f>
        <v>1000</v>
      </c>
      <c r="H578" s="88">
        <f t="shared" ref="H578:H582" si="188">G578*12</f>
        <v>12000</v>
      </c>
    </row>
    <row r="579" spans="1:8" s="6" customFormat="1" x14ac:dyDescent="0.25">
      <c r="A579" s="106"/>
      <c r="B579" s="55"/>
      <c r="C579" s="107" t="s">
        <v>3</v>
      </c>
      <c r="D579" s="94">
        <v>1</v>
      </c>
      <c r="E579" s="95">
        <v>0.65</v>
      </c>
      <c r="F579" s="88">
        <v>650</v>
      </c>
      <c r="G579" s="88">
        <f t="shared" si="187"/>
        <v>650</v>
      </c>
      <c r="H579" s="88">
        <f t="shared" si="188"/>
        <v>7800</v>
      </c>
    </row>
    <row r="580" spans="1:8" s="6" customFormat="1" x14ac:dyDescent="0.25">
      <c r="A580" s="106"/>
      <c r="B580" s="55"/>
      <c r="C580" s="107" t="s">
        <v>4</v>
      </c>
      <c r="D580" s="94">
        <v>2</v>
      </c>
      <c r="E580" s="95">
        <v>0.55000000000000004</v>
      </c>
      <c r="F580" s="88">
        <v>550</v>
      </c>
      <c r="G580" s="88">
        <f t="shared" si="187"/>
        <v>1100</v>
      </c>
      <c r="H580" s="88">
        <f t="shared" si="188"/>
        <v>13200</v>
      </c>
    </row>
    <row r="581" spans="1:8" s="6" customFormat="1" x14ac:dyDescent="0.25">
      <c r="A581" s="106"/>
      <c r="B581" s="55"/>
      <c r="C581" s="107" t="s">
        <v>8</v>
      </c>
      <c r="D581" s="94">
        <v>1</v>
      </c>
      <c r="E581" s="95">
        <v>0.45</v>
      </c>
      <c r="F581" s="88">
        <v>450</v>
      </c>
      <c r="G581" s="88">
        <f t="shared" si="187"/>
        <v>450</v>
      </c>
      <c r="H581" s="88">
        <f t="shared" si="188"/>
        <v>5400</v>
      </c>
    </row>
    <row r="582" spans="1:8" s="6" customFormat="1" x14ac:dyDescent="0.25">
      <c r="A582" s="106"/>
      <c r="B582" s="55"/>
      <c r="C582" s="107" t="s">
        <v>6</v>
      </c>
      <c r="D582" s="94">
        <v>1</v>
      </c>
      <c r="E582" s="95">
        <v>0.7</v>
      </c>
      <c r="F582" s="88">
        <v>700</v>
      </c>
      <c r="G582" s="88">
        <f t="shared" si="187"/>
        <v>700</v>
      </c>
      <c r="H582" s="88">
        <f t="shared" si="188"/>
        <v>8400</v>
      </c>
    </row>
    <row r="583" spans="1:8" s="7" customFormat="1" x14ac:dyDescent="0.25">
      <c r="A583" s="108"/>
      <c r="B583" s="68">
        <v>4</v>
      </c>
      <c r="C583" s="109" t="s">
        <v>101</v>
      </c>
      <c r="D583" s="110">
        <f>SUM(D584:D588)</f>
        <v>5</v>
      </c>
      <c r="E583" s="110"/>
      <c r="F583" s="111"/>
      <c r="G583" s="111">
        <f>SUM(G584:G588)</f>
        <v>3350</v>
      </c>
      <c r="H583" s="111">
        <f>SUM(H584:H588)</f>
        <v>40200</v>
      </c>
    </row>
    <row r="584" spans="1:8" s="6" customFormat="1" x14ac:dyDescent="0.25">
      <c r="A584" s="106"/>
      <c r="B584" s="55"/>
      <c r="C584" s="107" t="s">
        <v>30</v>
      </c>
      <c r="D584" s="94">
        <v>1</v>
      </c>
      <c r="E584" s="95">
        <v>1</v>
      </c>
      <c r="F584" s="88">
        <v>1000</v>
      </c>
      <c r="G584" s="88">
        <f t="shared" ref="G584:G588" si="189">D584*F584</f>
        <v>1000</v>
      </c>
      <c r="H584" s="88">
        <f t="shared" ref="H584:H588" si="190">G584*12</f>
        <v>12000</v>
      </c>
    </row>
    <row r="585" spans="1:8" s="6" customFormat="1" x14ac:dyDescent="0.25">
      <c r="A585" s="106"/>
      <c r="B585" s="55"/>
      <c r="C585" s="107" t="s">
        <v>3</v>
      </c>
      <c r="D585" s="94">
        <v>1</v>
      </c>
      <c r="E585" s="95">
        <v>0.65</v>
      </c>
      <c r="F585" s="88">
        <v>650</v>
      </c>
      <c r="G585" s="88">
        <f t="shared" si="189"/>
        <v>650</v>
      </c>
      <c r="H585" s="88">
        <f t="shared" si="190"/>
        <v>7800</v>
      </c>
    </row>
    <row r="586" spans="1:8" s="6" customFormat="1" x14ac:dyDescent="0.25">
      <c r="A586" s="106"/>
      <c r="B586" s="55"/>
      <c r="C586" s="107" t="s">
        <v>4</v>
      </c>
      <c r="D586" s="94">
        <v>1</v>
      </c>
      <c r="E586" s="95">
        <v>0.55000000000000004</v>
      </c>
      <c r="F586" s="88">
        <v>550</v>
      </c>
      <c r="G586" s="88">
        <f t="shared" si="189"/>
        <v>550</v>
      </c>
      <c r="H586" s="88">
        <f t="shared" si="190"/>
        <v>6600</v>
      </c>
    </row>
    <row r="587" spans="1:8" s="6" customFormat="1" x14ac:dyDescent="0.25">
      <c r="A587" s="106"/>
      <c r="B587" s="55"/>
      <c r="C587" s="107" t="s">
        <v>8</v>
      </c>
      <c r="D587" s="94">
        <v>1</v>
      </c>
      <c r="E587" s="95">
        <v>0.45</v>
      </c>
      <c r="F587" s="88">
        <v>450</v>
      </c>
      <c r="G587" s="88">
        <f t="shared" si="189"/>
        <v>450</v>
      </c>
      <c r="H587" s="88">
        <f t="shared" si="190"/>
        <v>5400</v>
      </c>
    </row>
    <row r="588" spans="1:8" s="6" customFormat="1" x14ac:dyDescent="0.25">
      <c r="A588" s="106"/>
      <c r="B588" s="55"/>
      <c r="C588" s="107" t="s">
        <v>6</v>
      </c>
      <c r="D588" s="94">
        <v>1</v>
      </c>
      <c r="E588" s="95">
        <v>0.7</v>
      </c>
      <c r="F588" s="88">
        <v>700</v>
      </c>
      <c r="G588" s="88">
        <f t="shared" si="189"/>
        <v>700</v>
      </c>
      <c r="H588" s="88">
        <f t="shared" si="190"/>
        <v>8400</v>
      </c>
    </row>
    <row r="589" spans="1:8" s="7" customFormat="1" x14ac:dyDescent="0.25">
      <c r="A589" s="108"/>
      <c r="B589" s="68">
        <v>5</v>
      </c>
      <c r="C589" s="109" t="s">
        <v>102</v>
      </c>
      <c r="D589" s="110">
        <f>SUM(D590:D594)</f>
        <v>7</v>
      </c>
      <c r="E589" s="110"/>
      <c r="F589" s="111"/>
      <c r="G589" s="111">
        <f>SUM(G590:G594)</f>
        <v>4450</v>
      </c>
      <c r="H589" s="111">
        <f>SUM(H590:H594)</f>
        <v>53400</v>
      </c>
    </row>
    <row r="590" spans="1:8" s="6" customFormat="1" x14ac:dyDescent="0.25">
      <c r="A590" s="106"/>
      <c r="B590" s="55"/>
      <c r="C590" s="107" t="s">
        <v>30</v>
      </c>
      <c r="D590" s="94">
        <v>1</v>
      </c>
      <c r="E590" s="95">
        <v>1</v>
      </c>
      <c r="F590" s="88">
        <v>1000</v>
      </c>
      <c r="G590" s="88">
        <f t="shared" ref="G590:G594" si="191">D590*F590</f>
        <v>1000</v>
      </c>
      <c r="H590" s="88">
        <f t="shared" ref="H590:H594" si="192">G590*12</f>
        <v>12000</v>
      </c>
    </row>
    <row r="591" spans="1:8" s="6" customFormat="1" x14ac:dyDescent="0.25">
      <c r="A591" s="106"/>
      <c r="B591" s="55"/>
      <c r="C591" s="107" t="s">
        <v>3</v>
      </c>
      <c r="D591" s="94">
        <v>1</v>
      </c>
      <c r="E591" s="95">
        <v>0.65</v>
      </c>
      <c r="F591" s="88">
        <v>650</v>
      </c>
      <c r="G591" s="88">
        <f t="shared" si="191"/>
        <v>650</v>
      </c>
      <c r="H591" s="88">
        <f t="shared" si="192"/>
        <v>7800</v>
      </c>
    </row>
    <row r="592" spans="1:8" s="6" customFormat="1" x14ac:dyDescent="0.25">
      <c r="A592" s="106"/>
      <c r="B592" s="55"/>
      <c r="C592" s="107" t="s">
        <v>4</v>
      </c>
      <c r="D592" s="94">
        <v>3</v>
      </c>
      <c r="E592" s="95">
        <v>0.55000000000000004</v>
      </c>
      <c r="F592" s="88">
        <v>550</v>
      </c>
      <c r="G592" s="88">
        <f t="shared" si="191"/>
        <v>1650</v>
      </c>
      <c r="H592" s="88">
        <f t="shared" si="192"/>
        <v>19800</v>
      </c>
    </row>
    <row r="593" spans="1:8" s="6" customFormat="1" x14ac:dyDescent="0.25">
      <c r="A593" s="106"/>
      <c r="B593" s="55"/>
      <c r="C593" s="107" t="s">
        <v>8</v>
      </c>
      <c r="D593" s="94">
        <v>1</v>
      </c>
      <c r="E593" s="95">
        <v>0.45</v>
      </c>
      <c r="F593" s="88">
        <v>450</v>
      </c>
      <c r="G593" s="88">
        <f t="shared" si="191"/>
        <v>450</v>
      </c>
      <c r="H593" s="88">
        <f t="shared" si="192"/>
        <v>5400</v>
      </c>
    </row>
    <row r="594" spans="1:8" s="6" customFormat="1" x14ac:dyDescent="0.25">
      <c r="A594" s="106"/>
      <c r="B594" s="55"/>
      <c r="C594" s="107" t="s">
        <v>6</v>
      </c>
      <c r="D594" s="94">
        <v>1</v>
      </c>
      <c r="E594" s="95">
        <v>0.7</v>
      </c>
      <c r="F594" s="88">
        <v>700</v>
      </c>
      <c r="G594" s="88">
        <f t="shared" si="191"/>
        <v>700</v>
      </c>
      <c r="H594" s="88">
        <f t="shared" si="192"/>
        <v>8400</v>
      </c>
    </row>
    <row r="595" spans="1:8" s="7" customFormat="1" ht="34.5" customHeight="1" x14ac:dyDescent="0.25">
      <c r="A595" s="108"/>
      <c r="B595" s="68">
        <v>6</v>
      </c>
      <c r="C595" s="109" t="s">
        <v>103</v>
      </c>
      <c r="D595" s="110">
        <f>SUM(D596:D600)</f>
        <v>11</v>
      </c>
      <c r="E595" s="110"/>
      <c r="F595" s="111"/>
      <c r="G595" s="111">
        <f>SUM(G596:G600)</f>
        <v>6550</v>
      </c>
      <c r="H595" s="111">
        <f>SUM(H596:H600)</f>
        <v>78600</v>
      </c>
    </row>
    <row r="596" spans="1:8" s="6" customFormat="1" x14ac:dyDescent="0.25">
      <c r="A596" s="106"/>
      <c r="B596" s="55"/>
      <c r="C596" s="107" t="s">
        <v>30</v>
      </c>
      <c r="D596" s="94">
        <v>1</v>
      </c>
      <c r="E596" s="95">
        <v>1</v>
      </c>
      <c r="F596" s="88">
        <v>1000</v>
      </c>
      <c r="G596" s="88">
        <f t="shared" ref="G596:G600" si="193">D596*F596</f>
        <v>1000</v>
      </c>
      <c r="H596" s="88">
        <f t="shared" ref="H596:H600" si="194">G596*12</f>
        <v>12000</v>
      </c>
    </row>
    <row r="597" spans="1:8" s="6" customFormat="1" x14ac:dyDescent="0.25">
      <c r="A597" s="106"/>
      <c r="B597" s="55"/>
      <c r="C597" s="107" t="s">
        <v>3</v>
      </c>
      <c r="D597" s="94">
        <v>2</v>
      </c>
      <c r="E597" s="95">
        <v>0.65</v>
      </c>
      <c r="F597" s="88">
        <v>650</v>
      </c>
      <c r="G597" s="88">
        <f t="shared" si="193"/>
        <v>1300</v>
      </c>
      <c r="H597" s="88">
        <f t="shared" si="194"/>
        <v>15600</v>
      </c>
    </row>
    <row r="598" spans="1:8" s="6" customFormat="1" x14ac:dyDescent="0.25">
      <c r="A598" s="106"/>
      <c r="B598" s="55"/>
      <c r="C598" s="107" t="s">
        <v>4</v>
      </c>
      <c r="D598" s="94">
        <v>4</v>
      </c>
      <c r="E598" s="95">
        <v>0.55000000000000004</v>
      </c>
      <c r="F598" s="88">
        <v>550</v>
      </c>
      <c r="G598" s="88">
        <f t="shared" si="193"/>
        <v>2200</v>
      </c>
      <c r="H598" s="88">
        <f t="shared" si="194"/>
        <v>26400</v>
      </c>
    </row>
    <row r="599" spans="1:8" s="6" customFormat="1" x14ac:dyDescent="0.25">
      <c r="A599" s="106"/>
      <c r="B599" s="55"/>
      <c r="C599" s="107" t="s">
        <v>8</v>
      </c>
      <c r="D599" s="94">
        <v>3</v>
      </c>
      <c r="E599" s="95">
        <v>0.45</v>
      </c>
      <c r="F599" s="88">
        <v>450</v>
      </c>
      <c r="G599" s="88">
        <f t="shared" si="193"/>
        <v>1350</v>
      </c>
      <c r="H599" s="88">
        <f t="shared" si="194"/>
        <v>16200</v>
      </c>
    </row>
    <row r="600" spans="1:8" s="6" customFormat="1" x14ac:dyDescent="0.25">
      <c r="A600" s="106"/>
      <c r="B600" s="55"/>
      <c r="C600" s="107" t="s">
        <v>6</v>
      </c>
      <c r="D600" s="94">
        <v>1</v>
      </c>
      <c r="E600" s="95">
        <v>0.7</v>
      </c>
      <c r="F600" s="88">
        <v>700</v>
      </c>
      <c r="G600" s="88">
        <f t="shared" si="193"/>
        <v>700</v>
      </c>
      <c r="H600" s="88">
        <f t="shared" si="194"/>
        <v>8400</v>
      </c>
    </row>
    <row r="601" spans="1:8" s="7" customFormat="1" x14ac:dyDescent="0.25">
      <c r="A601" s="108"/>
      <c r="B601" s="104" t="s">
        <v>128</v>
      </c>
      <c r="C601" s="105" t="s">
        <v>104</v>
      </c>
      <c r="D601" s="83">
        <f>SUM(D602:D604)</f>
        <v>4</v>
      </c>
      <c r="E601" s="83"/>
      <c r="F601" s="86"/>
      <c r="G601" s="86">
        <f>SUM(G602:G604)</f>
        <v>2900</v>
      </c>
      <c r="H601" s="86">
        <f>SUM(H602:H604)</f>
        <v>34800</v>
      </c>
    </row>
    <row r="602" spans="1:8" s="6" customFormat="1" x14ac:dyDescent="0.25">
      <c r="A602" s="106"/>
      <c r="B602" s="55"/>
      <c r="C602" s="107" t="s">
        <v>94</v>
      </c>
      <c r="D602" s="94">
        <v>1</v>
      </c>
      <c r="E602" s="95">
        <v>1</v>
      </c>
      <c r="F602" s="88">
        <v>1000</v>
      </c>
      <c r="G602" s="88">
        <f>D602*F602</f>
        <v>1000</v>
      </c>
      <c r="H602" s="88">
        <f t="shared" ref="H602:H604" si="195">G602*12</f>
        <v>12000</v>
      </c>
    </row>
    <row r="603" spans="1:8" s="6" customFormat="1" x14ac:dyDescent="0.25">
      <c r="A603" s="106"/>
      <c r="B603" s="55"/>
      <c r="C603" s="107" t="s">
        <v>3</v>
      </c>
      <c r="D603" s="94">
        <v>1</v>
      </c>
      <c r="E603" s="95">
        <v>0.7</v>
      </c>
      <c r="F603" s="88">
        <v>700</v>
      </c>
      <c r="G603" s="88">
        <f>D603*F603</f>
        <v>700</v>
      </c>
      <c r="H603" s="88">
        <f t="shared" si="195"/>
        <v>8400</v>
      </c>
    </row>
    <row r="604" spans="1:8" s="6" customFormat="1" x14ac:dyDescent="0.25">
      <c r="A604" s="106"/>
      <c r="B604" s="55"/>
      <c r="C604" s="107" t="s">
        <v>4</v>
      </c>
      <c r="D604" s="94">
        <v>2</v>
      </c>
      <c r="E604" s="95">
        <v>0.6</v>
      </c>
      <c r="F604" s="88">
        <v>600</v>
      </c>
      <c r="G604" s="88">
        <f>D604*F604</f>
        <v>1200</v>
      </c>
      <c r="H604" s="88">
        <f t="shared" si="195"/>
        <v>14400</v>
      </c>
    </row>
    <row r="605" spans="1:8" s="7" customFormat="1" x14ac:dyDescent="0.25">
      <c r="A605" s="108"/>
      <c r="B605" s="104"/>
      <c r="C605" s="105" t="s">
        <v>20</v>
      </c>
      <c r="D605" s="83">
        <f>D164+D174+D180+D186+D192+D198+D204+D210+D216+D222+D228+D234+D240+D250+D256+D262+D268+D278+D284+D290+D300+D306+D312+D318+D324+D330+D336+D342+D348+D358+D364+D370+D376+D382+D388+D394+D400+D410+D416+D422+D428+D434+D440+D450+D456+D462+D467+D473+D483+D489+D495+D498+D504+D509+D519+D525+D531+D537+D543+D549+D555+D564+D571+D577+D583+D589+D595+D601</f>
        <v>632</v>
      </c>
      <c r="E605" s="83"/>
      <c r="F605" s="86"/>
      <c r="G605" s="86">
        <f>G164+G174+G180+G186+G192+G198+G204+G210+G216+G222+G228+G234+G240+G250+G256+G262+G268+G278+G284+G290+G300+G306+G312+G318+G324+G330+G336+G342+G348+G358+G364+G370+G376+G382+G388+G394+G400+G410+G416+G422+G428+G434+G440+G450+G456+G462+G467+G473+G483+G489+G495+G498+G504+G509+G519+G525+G531+G537+G543+G549+G555+G564+G571+G577+G583+G589+G595+G601</f>
        <v>419050</v>
      </c>
      <c r="H605" s="86">
        <f>H164+H174+H180+H186+H192+H198+H204+H210+H216+H222+H228+H234+H240+H250+H256+H262+H268+H278+H284+H290+H300+H306+H312+H318+H324+H330+H336+H342+H348+H358+H364+H370+H376+H382+H388+H394+H400+H410+H416+H422+H428+H434+H440+H450+H456+H462+H467+H473+H483+H489+H495+H498+H504+H509+H519+H525+H531+H537+H543+H549+H555+H564+H571+H577+H583+H589+H595+H601</f>
        <v>5028600</v>
      </c>
    </row>
    <row r="606" spans="1:8" s="7" customFormat="1" x14ac:dyDescent="0.25">
      <c r="B606" s="26"/>
      <c r="C606" s="8"/>
      <c r="D606" s="12"/>
      <c r="E606" s="12"/>
      <c r="F606" s="9"/>
      <c r="G606" s="1"/>
    </row>
    <row r="607" spans="1:8" s="7" customFormat="1" x14ac:dyDescent="0.25">
      <c r="B607" s="36"/>
      <c r="C607" s="37"/>
      <c r="D607" s="278" t="s">
        <v>190</v>
      </c>
      <c r="E607" s="278"/>
      <c r="F607" s="278"/>
      <c r="G607" s="1"/>
    </row>
    <row r="608" spans="1:8" s="7" customFormat="1" ht="60" x14ac:dyDescent="0.25">
      <c r="B608" s="38" t="s">
        <v>117</v>
      </c>
      <c r="C608" s="39" t="s">
        <v>21</v>
      </c>
      <c r="D608" s="40" t="s">
        <v>22</v>
      </c>
      <c r="E608" s="40" t="s">
        <v>109</v>
      </c>
      <c r="F608" s="41" t="s">
        <v>115</v>
      </c>
      <c r="G608" s="1"/>
    </row>
    <row r="609" spans="2:7" s="7" customFormat="1" x14ac:dyDescent="0.25">
      <c r="B609" s="42">
        <v>1</v>
      </c>
      <c r="C609" s="43" t="s">
        <v>23</v>
      </c>
      <c r="D609" s="44">
        <f>D125</f>
        <v>274</v>
      </c>
      <c r="E609" s="44">
        <f>G125</f>
        <v>358800</v>
      </c>
      <c r="F609" s="44">
        <f>H125</f>
        <v>4305600</v>
      </c>
      <c r="G609" s="1"/>
    </row>
    <row r="610" spans="2:7" s="7" customFormat="1" ht="30" x14ac:dyDescent="0.25">
      <c r="B610" s="42">
        <v>2</v>
      </c>
      <c r="C610" s="45" t="s">
        <v>107</v>
      </c>
      <c r="D610" s="44">
        <f>D160</f>
        <v>146</v>
      </c>
      <c r="E610" s="44">
        <f>G160</f>
        <v>90450</v>
      </c>
      <c r="F610" s="44">
        <f>H160</f>
        <v>1085400</v>
      </c>
      <c r="G610" s="1"/>
    </row>
    <row r="611" spans="2:7" s="7" customFormat="1" ht="30" x14ac:dyDescent="0.25">
      <c r="B611" s="42">
        <v>3</v>
      </c>
      <c r="C611" s="45" t="s">
        <v>108</v>
      </c>
      <c r="D611" s="44">
        <f>D605</f>
        <v>632</v>
      </c>
      <c r="E611" s="44">
        <f>G605</f>
        <v>419050</v>
      </c>
      <c r="F611" s="44">
        <f>H605</f>
        <v>5028600</v>
      </c>
      <c r="G611" s="1"/>
    </row>
    <row r="612" spans="2:7" s="7" customFormat="1" ht="29.25" customHeight="1" x14ac:dyDescent="0.25">
      <c r="B612" s="46" t="s">
        <v>24</v>
      </c>
      <c r="C612" s="47"/>
      <c r="D612" s="48">
        <f t="shared" ref="D612:F612" si="196">SUM(D609:D611)</f>
        <v>1052</v>
      </c>
      <c r="E612" s="48">
        <f t="shared" si="196"/>
        <v>868300</v>
      </c>
      <c r="F612" s="48">
        <f t="shared" si="196"/>
        <v>10419600</v>
      </c>
      <c r="G612" s="1"/>
    </row>
    <row r="613" spans="2:7" s="7" customFormat="1" ht="13.5" x14ac:dyDescent="0.25">
      <c r="B613" s="3"/>
      <c r="C613" s="4"/>
      <c r="D613" s="5"/>
      <c r="E613" s="5"/>
      <c r="F613" s="5"/>
      <c r="G613" s="1"/>
    </row>
    <row r="614" spans="2:7" s="7" customFormat="1" ht="13.5" x14ac:dyDescent="0.25">
      <c r="B614" s="3"/>
      <c r="C614" s="4"/>
      <c r="D614" s="5"/>
      <c r="E614" s="5"/>
      <c r="F614" s="5"/>
      <c r="G614" s="1"/>
    </row>
    <row r="615" spans="2:7" s="7" customFormat="1" x14ac:dyDescent="0.25">
      <c r="B615" s="26"/>
      <c r="C615" s="8"/>
      <c r="D615" s="12"/>
      <c r="E615" s="12"/>
      <c r="F615" s="9"/>
      <c r="G615" s="1"/>
    </row>
    <row r="616" spans="2:7" s="7" customFormat="1" x14ac:dyDescent="0.25">
      <c r="B616" s="26"/>
      <c r="C616" s="8"/>
      <c r="D616" s="12"/>
      <c r="E616" s="12"/>
      <c r="F616" s="9"/>
      <c r="G616" s="1"/>
    </row>
    <row r="617" spans="2:7" s="7" customFormat="1" x14ac:dyDescent="0.25">
      <c r="B617" s="26"/>
      <c r="C617" s="8"/>
      <c r="D617" s="12"/>
      <c r="E617" s="12"/>
      <c r="F617" s="9"/>
      <c r="G617" s="1"/>
    </row>
    <row r="618" spans="2:7" s="7" customFormat="1" x14ac:dyDescent="0.25">
      <c r="B618" s="26"/>
      <c r="C618" s="8"/>
      <c r="D618" s="12"/>
      <c r="E618" s="12"/>
      <c r="F618" s="9"/>
      <c r="G618" s="1"/>
    </row>
    <row r="619" spans="2:7" s="7" customFormat="1" x14ac:dyDescent="0.25">
      <c r="B619" s="26"/>
      <c r="C619" s="8"/>
      <c r="D619" s="12"/>
      <c r="E619" s="12"/>
      <c r="F619" s="9"/>
      <c r="G619" s="1"/>
    </row>
    <row r="620" spans="2:7" s="7" customFormat="1" x14ac:dyDescent="0.25">
      <c r="B620" s="26"/>
      <c r="C620" s="8"/>
      <c r="D620" s="12"/>
      <c r="E620" s="12"/>
      <c r="F620" s="9"/>
      <c r="G620" s="1"/>
    </row>
    <row r="621" spans="2:7" s="7" customFormat="1" x14ac:dyDescent="0.25">
      <c r="B621" s="26"/>
      <c r="C621" s="8"/>
      <c r="D621" s="12"/>
      <c r="E621" s="12"/>
      <c r="F621" s="9"/>
      <c r="G621" s="1"/>
    </row>
    <row r="622" spans="2:7" s="7" customFormat="1" x14ac:dyDescent="0.25">
      <c r="B622" s="26"/>
      <c r="C622" s="8"/>
      <c r="D622" s="12"/>
      <c r="E622" s="12"/>
      <c r="F622" s="9"/>
      <c r="G622" s="1"/>
    </row>
    <row r="623" spans="2:7" s="7" customFormat="1" x14ac:dyDescent="0.25">
      <c r="B623" s="26"/>
      <c r="C623" s="8"/>
      <c r="D623" s="12"/>
      <c r="E623" s="12"/>
      <c r="F623" s="9"/>
      <c r="G623" s="1"/>
    </row>
    <row r="624" spans="2:7" s="7" customFormat="1" x14ac:dyDescent="0.25">
      <c r="B624" s="26"/>
      <c r="C624" s="8"/>
      <c r="D624" s="12"/>
      <c r="E624" s="12"/>
      <c r="F624" s="9"/>
      <c r="G624" s="1"/>
    </row>
    <row r="625" spans="2:7" s="7" customFormat="1" x14ac:dyDescent="0.25">
      <c r="B625" s="26"/>
      <c r="C625" s="8"/>
      <c r="D625" s="12"/>
      <c r="E625" s="12"/>
      <c r="F625" s="9"/>
      <c r="G625" s="1"/>
    </row>
    <row r="626" spans="2:7" s="7" customFormat="1" x14ac:dyDescent="0.25">
      <c r="B626" s="26"/>
      <c r="C626" s="8"/>
      <c r="D626" s="12"/>
      <c r="E626" s="12"/>
      <c r="F626" s="9"/>
      <c r="G626" s="1"/>
    </row>
    <row r="627" spans="2:7" s="7" customFormat="1" x14ac:dyDescent="0.25">
      <c r="B627" s="26"/>
      <c r="C627" s="8"/>
      <c r="D627" s="12"/>
      <c r="E627" s="12"/>
      <c r="F627" s="9"/>
      <c r="G627" s="1"/>
    </row>
    <row r="628" spans="2:7" s="7" customFormat="1" x14ac:dyDescent="0.25">
      <c r="B628" s="26"/>
      <c r="C628" s="8"/>
      <c r="D628" s="12"/>
      <c r="E628" s="12"/>
      <c r="F628" s="9"/>
      <c r="G628" s="1"/>
    </row>
    <row r="629" spans="2:7" s="7" customFormat="1" x14ac:dyDescent="0.25">
      <c r="B629" s="26"/>
      <c r="C629" s="8"/>
      <c r="D629" s="12"/>
      <c r="E629" s="12"/>
      <c r="F629" s="9"/>
      <c r="G629" s="1"/>
    </row>
    <row r="630" spans="2:7" s="7" customFormat="1" x14ac:dyDescent="0.25">
      <c r="B630" s="26"/>
      <c r="C630" s="8"/>
      <c r="D630" s="12"/>
      <c r="E630" s="12"/>
      <c r="F630" s="9"/>
      <c r="G630" s="1"/>
    </row>
    <row r="631" spans="2:7" s="7" customFormat="1" x14ac:dyDescent="0.25">
      <c r="B631" s="26"/>
      <c r="C631" s="8"/>
      <c r="D631" s="12"/>
      <c r="E631" s="12"/>
      <c r="F631" s="9"/>
      <c r="G631" s="1"/>
    </row>
    <row r="632" spans="2:7" s="7" customFormat="1" x14ac:dyDescent="0.25">
      <c r="B632" s="26"/>
      <c r="C632" s="8"/>
      <c r="D632" s="12"/>
      <c r="E632" s="12"/>
      <c r="F632" s="9"/>
      <c r="G632" s="1"/>
    </row>
    <row r="633" spans="2:7" s="7" customFormat="1" x14ac:dyDescent="0.25">
      <c r="B633" s="26"/>
      <c r="C633" s="8"/>
      <c r="D633" s="12"/>
      <c r="E633" s="12"/>
      <c r="F633" s="9"/>
      <c r="G633" s="1"/>
    </row>
    <row r="634" spans="2:7" s="7" customFormat="1" x14ac:dyDescent="0.25">
      <c r="B634" s="26"/>
      <c r="C634" s="8"/>
      <c r="D634" s="12"/>
      <c r="E634" s="12"/>
      <c r="F634" s="9"/>
      <c r="G634" s="1"/>
    </row>
    <row r="635" spans="2:7" s="7" customFormat="1" x14ac:dyDescent="0.25">
      <c r="B635" s="26"/>
      <c r="C635" s="8"/>
      <c r="D635" s="12"/>
      <c r="E635" s="12"/>
      <c r="F635" s="9"/>
      <c r="G635" s="1"/>
    </row>
    <row r="636" spans="2:7" s="7" customFormat="1" x14ac:dyDescent="0.25">
      <c r="B636" s="26"/>
      <c r="C636" s="8"/>
      <c r="D636" s="12"/>
      <c r="E636" s="12"/>
      <c r="F636" s="9"/>
      <c r="G636" s="1"/>
    </row>
    <row r="637" spans="2:7" s="7" customFormat="1" x14ac:dyDescent="0.25">
      <c r="B637" s="26"/>
      <c r="C637" s="8"/>
      <c r="D637" s="12"/>
      <c r="E637" s="12"/>
      <c r="F637" s="9"/>
      <c r="G637" s="1"/>
    </row>
    <row r="638" spans="2:7" s="7" customFormat="1" x14ac:dyDescent="0.25">
      <c r="B638" s="26"/>
      <c r="C638" s="8"/>
      <c r="D638" s="12"/>
      <c r="E638" s="12"/>
      <c r="F638" s="9"/>
      <c r="G638" s="1"/>
    </row>
    <row r="639" spans="2:7" s="7" customFormat="1" x14ac:dyDescent="0.25">
      <c r="B639" s="26"/>
      <c r="C639" s="8"/>
      <c r="D639" s="12"/>
      <c r="E639" s="12"/>
      <c r="F639" s="9"/>
      <c r="G639" s="1"/>
    </row>
    <row r="640" spans="2:7" s="7" customFormat="1" x14ac:dyDescent="0.25">
      <c r="B640" s="26"/>
      <c r="C640" s="8"/>
      <c r="D640" s="12"/>
      <c r="E640" s="12"/>
      <c r="F640" s="9"/>
      <c r="G640" s="1"/>
    </row>
    <row r="641" spans="2:7" s="7" customFormat="1" x14ac:dyDescent="0.25">
      <c r="B641" s="26"/>
      <c r="C641" s="8"/>
      <c r="D641" s="12"/>
      <c r="E641" s="12"/>
      <c r="F641" s="9"/>
      <c r="G641" s="1"/>
    </row>
    <row r="642" spans="2:7" s="7" customFormat="1" x14ac:dyDescent="0.25">
      <c r="B642" s="26"/>
      <c r="C642" s="8"/>
      <c r="D642" s="12"/>
      <c r="E642" s="12"/>
      <c r="F642" s="9"/>
      <c r="G642" s="1"/>
    </row>
    <row r="643" spans="2:7" s="7" customFormat="1" x14ac:dyDescent="0.25">
      <c r="B643" s="26"/>
      <c r="C643" s="8"/>
      <c r="D643" s="12"/>
      <c r="E643" s="12"/>
      <c r="F643" s="9"/>
      <c r="G643" s="1"/>
    </row>
    <row r="644" spans="2:7" s="7" customFormat="1" x14ac:dyDescent="0.25">
      <c r="B644" s="26"/>
      <c r="C644" s="8"/>
      <c r="D644" s="12"/>
      <c r="E644" s="12"/>
      <c r="F644" s="9"/>
      <c r="G644" s="1"/>
    </row>
    <row r="645" spans="2:7" s="7" customFormat="1" x14ac:dyDescent="0.25">
      <c r="B645" s="26"/>
      <c r="C645" s="8"/>
      <c r="D645" s="12"/>
      <c r="E645" s="12"/>
      <c r="F645" s="9"/>
      <c r="G645" s="1"/>
    </row>
    <row r="646" spans="2:7" s="7" customFormat="1" x14ac:dyDescent="0.25">
      <c r="B646" s="26"/>
      <c r="C646" s="8"/>
      <c r="D646" s="12"/>
      <c r="E646" s="12"/>
      <c r="F646" s="9"/>
      <c r="G646" s="1"/>
    </row>
    <row r="647" spans="2:7" s="7" customFormat="1" x14ac:dyDescent="0.25">
      <c r="B647" s="26"/>
      <c r="C647" s="8"/>
      <c r="D647" s="12"/>
      <c r="E647" s="12"/>
      <c r="F647" s="9"/>
      <c r="G647" s="1"/>
    </row>
    <row r="648" spans="2:7" s="7" customFormat="1" x14ac:dyDescent="0.25">
      <c r="B648" s="26"/>
      <c r="C648" s="8"/>
      <c r="D648" s="12"/>
      <c r="E648" s="12"/>
      <c r="F648" s="9"/>
      <c r="G648" s="1"/>
    </row>
    <row r="649" spans="2:7" s="7" customFormat="1" x14ac:dyDescent="0.25">
      <c r="B649" s="26"/>
      <c r="C649" s="8"/>
      <c r="D649" s="12"/>
      <c r="E649" s="12"/>
      <c r="F649" s="9"/>
      <c r="G649" s="1"/>
    </row>
    <row r="650" spans="2:7" s="7" customFormat="1" x14ac:dyDescent="0.25">
      <c r="B650" s="26"/>
      <c r="C650" s="8"/>
      <c r="D650" s="12"/>
      <c r="E650" s="12"/>
      <c r="F650" s="9"/>
      <c r="G650" s="1"/>
    </row>
    <row r="651" spans="2:7" s="7" customFormat="1" x14ac:dyDescent="0.25">
      <c r="B651" s="26"/>
      <c r="C651" s="8"/>
      <c r="D651" s="12"/>
      <c r="E651" s="12"/>
      <c r="F651" s="9"/>
      <c r="G651" s="1"/>
    </row>
    <row r="652" spans="2:7" s="7" customFormat="1" x14ac:dyDescent="0.25">
      <c r="B652" s="26"/>
      <c r="C652" s="8"/>
      <c r="D652" s="12"/>
      <c r="E652" s="12"/>
      <c r="F652" s="9"/>
      <c r="G652" s="1"/>
    </row>
    <row r="653" spans="2:7" s="7" customFormat="1" x14ac:dyDescent="0.25">
      <c r="B653" s="26"/>
      <c r="C653" s="8"/>
      <c r="D653" s="12"/>
      <c r="E653" s="12"/>
      <c r="F653" s="9"/>
      <c r="G653" s="1"/>
    </row>
    <row r="654" spans="2:7" s="7" customFormat="1" x14ac:dyDescent="0.25">
      <c r="B654" s="26"/>
      <c r="C654" s="8"/>
      <c r="D654" s="12"/>
      <c r="E654" s="12"/>
      <c r="F654" s="9"/>
      <c r="G654" s="1"/>
    </row>
    <row r="655" spans="2:7" s="7" customFormat="1" x14ac:dyDescent="0.25">
      <c r="B655" s="26"/>
      <c r="C655" s="8"/>
      <c r="D655" s="12"/>
      <c r="E655" s="12"/>
      <c r="F655" s="9"/>
      <c r="G655" s="1"/>
    </row>
    <row r="656" spans="2:7" s="7" customFormat="1" x14ac:dyDescent="0.25">
      <c r="B656" s="26"/>
      <c r="C656" s="8"/>
      <c r="D656" s="12"/>
      <c r="E656" s="12"/>
      <c r="F656" s="9"/>
      <c r="G656" s="1"/>
    </row>
    <row r="657" spans="2:7" s="7" customFormat="1" x14ac:dyDescent="0.25">
      <c r="B657" s="26"/>
      <c r="C657" s="8"/>
      <c r="D657" s="12"/>
      <c r="E657" s="12"/>
      <c r="F657" s="9"/>
      <c r="G657" s="1"/>
    </row>
    <row r="658" spans="2:7" s="7" customFormat="1" x14ac:dyDescent="0.25">
      <c r="B658" s="26"/>
      <c r="C658" s="8"/>
      <c r="D658" s="12"/>
      <c r="E658" s="12"/>
      <c r="F658" s="9"/>
      <c r="G658" s="1"/>
    </row>
    <row r="659" spans="2:7" s="7" customFormat="1" x14ac:dyDescent="0.25">
      <c r="B659" s="26"/>
      <c r="C659" s="8"/>
      <c r="D659" s="12"/>
      <c r="E659" s="12"/>
      <c r="F659" s="9"/>
      <c r="G659" s="1"/>
    </row>
    <row r="660" spans="2:7" s="7" customFormat="1" x14ac:dyDescent="0.25">
      <c r="B660" s="26"/>
      <c r="C660" s="8"/>
      <c r="D660" s="12"/>
      <c r="E660" s="12"/>
      <c r="F660" s="9"/>
      <c r="G660" s="1"/>
    </row>
    <row r="661" spans="2:7" s="7" customFormat="1" x14ac:dyDescent="0.25">
      <c r="B661" s="26"/>
      <c r="C661" s="8"/>
      <c r="D661" s="12"/>
      <c r="E661" s="12"/>
      <c r="F661" s="9"/>
      <c r="G661" s="1"/>
    </row>
    <row r="662" spans="2:7" s="7" customFormat="1" x14ac:dyDescent="0.25">
      <c r="B662" s="26"/>
      <c r="C662" s="8"/>
      <c r="D662" s="12"/>
      <c r="E662" s="12"/>
      <c r="F662" s="9"/>
      <c r="G662" s="1"/>
    </row>
    <row r="663" spans="2:7" s="7" customFormat="1" x14ac:dyDescent="0.25">
      <c r="B663" s="26"/>
      <c r="C663" s="8"/>
      <c r="D663" s="12"/>
      <c r="E663" s="12"/>
      <c r="F663" s="9"/>
      <c r="G663" s="1"/>
    </row>
    <row r="664" spans="2:7" s="7" customFormat="1" x14ac:dyDescent="0.25">
      <c r="B664" s="26"/>
      <c r="C664" s="8"/>
      <c r="D664" s="12"/>
      <c r="E664" s="12"/>
      <c r="F664" s="9"/>
      <c r="G664" s="1"/>
    </row>
    <row r="665" spans="2:7" s="7" customFormat="1" x14ac:dyDescent="0.25">
      <c r="B665" s="26"/>
      <c r="C665" s="8"/>
      <c r="D665" s="12"/>
      <c r="E665" s="12"/>
      <c r="F665" s="9"/>
      <c r="G665" s="1"/>
    </row>
    <row r="666" spans="2:7" s="7" customFormat="1" x14ac:dyDescent="0.25">
      <c r="B666" s="26"/>
      <c r="C666" s="8"/>
      <c r="D666" s="12"/>
      <c r="E666" s="12"/>
      <c r="F666" s="9"/>
      <c r="G666" s="1"/>
    </row>
    <row r="667" spans="2:7" s="7" customFormat="1" x14ac:dyDescent="0.25">
      <c r="B667" s="26"/>
      <c r="C667" s="8"/>
      <c r="D667" s="12"/>
      <c r="E667" s="12"/>
      <c r="F667" s="9"/>
      <c r="G667" s="1"/>
    </row>
    <row r="668" spans="2:7" s="7" customFormat="1" x14ac:dyDescent="0.25">
      <c r="B668" s="26"/>
      <c r="C668" s="8"/>
      <c r="D668" s="12"/>
      <c r="E668" s="12"/>
      <c r="F668" s="9"/>
      <c r="G668" s="1"/>
    </row>
    <row r="669" spans="2:7" s="7" customFormat="1" x14ac:dyDescent="0.25">
      <c r="B669" s="26"/>
      <c r="C669" s="8"/>
      <c r="D669" s="12"/>
      <c r="E669" s="12"/>
      <c r="F669" s="9"/>
      <c r="G669" s="1"/>
    </row>
    <row r="670" spans="2:7" s="7" customFormat="1" x14ac:dyDescent="0.25">
      <c r="B670" s="26"/>
      <c r="C670" s="8"/>
      <c r="D670" s="12"/>
      <c r="E670" s="12"/>
      <c r="F670" s="9"/>
      <c r="G670" s="1"/>
    </row>
    <row r="671" spans="2:7" s="7" customFormat="1" x14ac:dyDescent="0.25">
      <c r="B671" s="26"/>
      <c r="C671" s="8"/>
      <c r="D671" s="12"/>
      <c r="E671" s="12"/>
      <c r="F671" s="9"/>
      <c r="G671" s="1"/>
    </row>
    <row r="672" spans="2:7" s="7" customFormat="1" x14ac:dyDescent="0.25">
      <c r="B672" s="26"/>
      <c r="C672" s="8"/>
      <c r="D672" s="12"/>
      <c r="E672" s="12"/>
      <c r="F672" s="9"/>
      <c r="G672" s="1"/>
    </row>
    <row r="673" spans="2:7" s="7" customFormat="1" x14ac:dyDescent="0.25">
      <c r="B673" s="26"/>
      <c r="C673" s="8"/>
      <c r="D673" s="12"/>
      <c r="E673" s="12"/>
      <c r="F673" s="9"/>
      <c r="G673" s="1"/>
    </row>
    <row r="674" spans="2:7" s="7" customFormat="1" x14ac:dyDescent="0.25">
      <c r="B674" s="26"/>
      <c r="C674" s="8"/>
      <c r="D674" s="12"/>
      <c r="E674" s="12"/>
      <c r="F674" s="9"/>
      <c r="G674" s="1"/>
    </row>
    <row r="675" spans="2:7" s="7" customFormat="1" x14ac:dyDescent="0.25">
      <c r="B675" s="26"/>
      <c r="C675" s="8"/>
      <c r="D675" s="12"/>
      <c r="E675" s="12"/>
      <c r="F675" s="9"/>
      <c r="G675" s="1"/>
    </row>
    <row r="676" spans="2:7" s="7" customFormat="1" x14ac:dyDescent="0.25">
      <c r="B676" s="26"/>
      <c r="C676" s="8"/>
      <c r="D676" s="12"/>
      <c r="E676" s="12"/>
      <c r="F676" s="9"/>
      <c r="G676" s="1"/>
    </row>
  </sheetData>
  <autoFilter ref="A3:GW125"/>
  <mergeCells count="5">
    <mergeCell ref="C2:H2"/>
    <mergeCell ref="C128:H128"/>
    <mergeCell ref="C162:H162"/>
    <mergeCell ref="D607:F607"/>
    <mergeCell ref="C1:H1"/>
  </mergeCells>
  <pageMargins left="0.27" right="0.24" top="0.37" bottom="0.32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I55"/>
  <sheetViews>
    <sheetView topLeftCell="A4" workbookViewId="0">
      <selection activeCell="D60" sqref="D60"/>
    </sheetView>
  </sheetViews>
  <sheetFormatPr defaultRowHeight="12" x14ac:dyDescent="0.2"/>
  <cols>
    <col min="1" max="1" width="3.140625" style="118" customWidth="1"/>
    <col min="2" max="2" width="6.28515625" style="118" customWidth="1"/>
    <col min="3" max="3" width="41.140625" style="119" customWidth="1"/>
    <col min="4" max="4" width="39.5703125" style="118" customWidth="1"/>
    <col min="5" max="5" width="16.140625" style="120" customWidth="1"/>
    <col min="6" max="6" width="17.140625" style="120" customWidth="1"/>
    <col min="7" max="7" width="15.42578125" style="120" customWidth="1"/>
    <col min="8" max="9" width="15" style="120" customWidth="1"/>
    <col min="10" max="256" width="9.140625" style="118"/>
    <col min="257" max="257" width="3.140625" style="118" customWidth="1"/>
    <col min="258" max="258" width="6.28515625" style="118" customWidth="1"/>
    <col min="259" max="259" width="41.140625" style="118" customWidth="1"/>
    <col min="260" max="260" width="39.5703125" style="118" customWidth="1"/>
    <col min="261" max="261" width="16.140625" style="118" customWidth="1"/>
    <col min="262" max="262" width="17.140625" style="118" customWidth="1"/>
    <col min="263" max="263" width="15.42578125" style="118" customWidth="1"/>
    <col min="264" max="265" width="15" style="118" customWidth="1"/>
    <col min="266" max="512" width="9.140625" style="118"/>
    <col min="513" max="513" width="3.140625" style="118" customWidth="1"/>
    <col min="514" max="514" width="6.28515625" style="118" customWidth="1"/>
    <col min="515" max="515" width="41.140625" style="118" customWidth="1"/>
    <col min="516" max="516" width="39.5703125" style="118" customWidth="1"/>
    <col min="517" max="517" width="16.140625" style="118" customWidth="1"/>
    <col min="518" max="518" width="17.140625" style="118" customWidth="1"/>
    <col min="519" max="519" width="15.42578125" style="118" customWidth="1"/>
    <col min="520" max="521" width="15" style="118" customWidth="1"/>
    <col min="522" max="768" width="9.140625" style="118"/>
    <col min="769" max="769" width="3.140625" style="118" customWidth="1"/>
    <col min="770" max="770" width="6.28515625" style="118" customWidth="1"/>
    <col min="771" max="771" width="41.140625" style="118" customWidth="1"/>
    <col min="772" max="772" width="39.5703125" style="118" customWidth="1"/>
    <col min="773" max="773" width="16.140625" style="118" customWidth="1"/>
    <col min="774" max="774" width="17.140625" style="118" customWidth="1"/>
    <col min="775" max="775" width="15.42578125" style="118" customWidth="1"/>
    <col min="776" max="777" width="15" style="118" customWidth="1"/>
    <col min="778" max="1024" width="9.140625" style="118"/>
    <col min="1025" max="1025" width="3.140625" style="118" customWidth="1"/>
    <col min="1026" max="1026" width="6.28515625" style="118" customWidth="1"/>
    <col min="1027" max="1027" width="41.140625" style="118" customWidth="1"/>
    <col min="1028" max="1028" width="39.5703125" style="118" customWidth="1"/>
    <col min="1029" max="1029" width="16.140625" style="118" customWidth="1"/>
    <col min="1030" max="1030" width="17.140625" style="118" customWidth="1"/>
    <col min="1031" max="1031" width="15.42578125" style="118" customWidth="1"/>
    <col min="1032" max="1033" width="15" style="118" customWidth="1"/>
    <col min="1034" max="1280" width="9.140625" style="118"/>
    <col min="1281" max="1281" width="3.140625" style="118" customWidth="1"/>
    <col min="1282" max="1282" width="6.28515625" style="118" customWidth="1"/>
    <col min="1283" max="1283" width="41.140625" style="118" customWidth="1"/>
    <col min="1284" max="1284" width="39.5703125" style="118" customWidth="1"/>
    <col min="1285" max="1285" width="16.140625" style="118" customWidth="1"/>
    <col min="1286" max="1286" width="17.140625" style="118" customWidth="1"/>
    <col min="1287" max="1287" width="15.42578125" style="118" customWidth="1"/>
    <col min="1288" max="1289" width="15" style="118" customWidth="1"/>
    <col min="1290" max="1536" width="9.140625" style="118"/>
    <col min="1537" max="1537" width="3.140625" style="118" customWidth="1"/>
    <col min="1538" max="1538" width="6.28515625" style="118" customWidth="1"/>
    <col min="1539" max="1539" width="41.140625" style="118" customWidth="1"/>
    <col min="1540" max="1540" width="39.5703125" style="118" customWidth="1"/>
    <col min="1541" max="1541" width="16.140625" style="118" customWidth="1"/>
    <col min="1542" max="1542" width="17.140625" style="118" customWidth="1"/>
    <col min="1543" max="1543" width="15.42578125" style="118" customWidth="1"/>
    <col min="1544" max="1545" width="15" style="118" customWidth="1"/>
    <col min="1546" max="1792" width="9.140625" style="118"/>
    <col min="1793" max="1793" width="3.140625" style="118" customWidth="1"/>
    <col min="1794" max="1794" width="6.28515625" style="118" customWidth="1"/>
    <col min="1795" max="1795" width="41.140625" style="118" customWidth="1"/>
    <col min="1796" max="1796" width="39.5703125" style="118" customWidth="1"/>
    <col min="1797" max="1797" width="16.140625" style="118" customWidth="1"/>
    <col min="1798" max="1798" width="17.140625" style="118" customWidth="1"/>
    <col min="1799" max="1799" width="15.42578125" style="118" customWidth="1"/>
    <col min="1800" max="1801" width="15" style="118" customWidth="1"/>
    <col min="1802" max="2048" width="9.140625" style="118"/>
    <col min="2049" max="2049" width="3.140625" style="118" customWidth="1"/>
    <col min="2050" max="2050" width="6.28515625" style="118" customWidth="1"/>
    <col min="2051" max="2051" width="41.140625" style="118" customWidth="1"/>
    <col min="2052" max="2052" width="39.5703125" style="118" customWidth="1"/>
    <col min="2053" max="2053" width="16.140625" style="118" customWidth="1"/>
    <col min="2054" max="2054" width="17.140625" style="118" customWidth="1"/>
    <col min="2055" max="2055" width="15.42578125" style="118" customWidth="1"/>
    <col min="2056" max="2057" width="15" style="118" customWidth="1"/>
    <col min="2058" max="2304" width="9.140625" style="118"/>
    <col min="2305" max="2305" width="3.140625" style="118" customWidth="1"/>
    <col min="2306" max="2306" width="6.28515625" style="118" customWidth="1"/>
    <col min="2307" max="2307" width="41.140625" style="118" customWidth="1"/>
    <col min="2308" max="2308" width="39.5703125" style="118" customWidth="1"/>
    <col min="2309" max="2309" width="16.140625" style="118" customWidth="1"/>
    <col min="2310" max="2310" width="17.140625" style="118" customWidth="1"/>
    <col min="2311" max="2311" width="15.42578125" style="118" customWidth="1"/>
    <col min="2312" max="2313" width="15" style="118" customWidth="1"/>
    <col min="2314" max="2560" width="9.140625" style="118"/>
    <col min="2561" max="2561" width="3.140625" style="118" customWidth="1"/>
    <col min="2562" max="2562" width="6.28515625" style="118" customWidth="1"/>
    <col min="2563" max="2563" width="41.140625" style="118" customWidth="1"/>
    <col min="2564" max="2564" width="39.5703125" style="118" customWidth="1"/>
    <col min="2565" max="2565" width="16.140625" style="118" customWidth="1"/>
    <col min="2566" max="2566" width="17.140625" style="118" customWidth="1"/>
    <col min="2567" max="2567" width="15.42578125" style="118" customWidth="1"/>
    <col min="2568" max="2569" width="15" style="118" customWidth="1"/>
    <col min="2570" max="2816" width="9.140625" style="118"/>
    <col min="2817" max="2817" width="3.140625" style="118" customWidth="1"/>
    <col min="2818" max="2818" width="6.28515625" style="118" customWidth="1"/>
    <col min="2819" max="2819" width="41.140625" style="118" customWidth="1"/>
    <col min="2820" max="2820" width="39.5703125" style="118" customWidth="1"/>
    <col min="2821" max="2821" width="16.140625" style="118" customWidth="1"/>
    <col min="2822" max="2822" width="17.140625" style="118" customWidth="1"/>
    <col min="2823" max="2823" width="15.42578125" style="118" customWidth="1"/>
    <col min="2824" max="2825" width="15" style="118" customWidth="1"/>
    <col min="2826" max="3072" width="9.140625" style="118"/>
    <col min="3073" max="3073" width="3.140625" style="118" customWidth="1"/>
    <col min="3074" max="3074" width="6.28515625" style="118" customWidth="1"/>
    <col min="3075" max="3075" width="41.140625" style="118" customWidth="1"/>
    <col min="3076" max="3076" width="39.5703125" style="118" customWidth="1"/>
    <col min="3077" max="3077" width="16.140625" style="118" customWidth="1"/>
    <col min="3078" max="3078" width="17.140625" style="118" customWidth="1"/>
    <col min="3079" max="3079" width="15.42578125" style="118" customWidth="1"/>
    <col min="3080" max="3081" width="15" style="118" customWidth="1"/>
    <col min="3082" max="3328" width="9.140625" style="118"/>
    <col min="3329" max="3329" width="3.140625" style="118" customWidth="1"/>
    <col min="3330" max="3330" width="6.28515625" style="118" customWidth="1"/>
    <col min="3331" max="3331" width="41.140625" style="118" customWidth="1"/>
    <col min="3332" max="3332" width="39.5703125" style="118" customWidth="1"/>
    <col min="3333" max="3333" width="16.140625" style="118" customWidth="1"/>
    <col min="3334" max="3334" width="17.140625" style="118" customWidth="1"/>
    <col min="3335" max="3335" width="15.42578125" style="118" customWidth="1"/>
    <col min="3336" max="3337" width="15" style="118" customWidth="1"/>
    <col min="3338" max="3584" width="9.140625" style="118"/>
    <col min="3585" max="3585" width="3.140625" style="118" customWidth="1"/>
    <col min="3586" max="3586" width="6.28515625" style="118" customWidth="1"/>
    <col min="3587" max="3587" width="41.140625" style="118" customWidth="1"/>
    <col min="3588" max="3588" width="39.5703125" style="118" customWidth="1"/>
    <col min="3589" max="3589" width="16.140625" style="118" customWidth="1"/>
    <col min="3590" max="3590" width="17.140625" style="118" customWidth="1"/>
    <col min="3591" max="3591" width="15.42578125" style="118" customWidth="1"/>
    <col min="3592" max="3593" width="15" style="118" customWidth="1"/>
    <col min="3594" max="3840" width="9.140625" style="118"/>
    <col min="3841" max="3841" width="3.140625" style="118" customWidth="1"/>
    <col min="3842" max="3842" width="6.28515625" style="118" customWidth="1"/>
    <col min="3843" max="3843" width="41.140625" style="118" customWidth="1"/>
    <col min="3844" max="3844" width="39.5703125" style="118" customWidth="1"/>
    <col min="3845" max="3845" width="16.140625" style="118" customWidth="1"/>
    <col min="3846" max="3846" width="17.140625" style="118" customWidth="1"/>
    <col min="3847" max="3847" width="15.42578125" style="118" customWidth="1"/>
    <col min="3848" max="3849" width="15" style="118" customWidth="1"/>
    <col min="3850" max="4096" width="9.140625" style="118"/>
    <col min="4097" max="4097" width="3.140625" style="118" customWidth="1"/>
    <col min="4098" max="4098" width="6.28515625" style="118" customWidth="1"/>
    <col min="4099" max="4099" width="41.140625" style="118" customWidth="1"/>
    <col min="4100" max="4100" width="39.5703125" style="118" customWidth="1"/>
    <col min="4101" max="4101" width="16.140625" style="118" customWidth="1"/>
    <col min="4102" max="4102" width="17.140625" style="118" customWidth="1"/>
    <col min="4103" max="4103" width="15.42578125" style="118" customWidth="1"/>
    <col min="4104" max="4105" width="15" style="118" customWidth="1"/>
    <col min="4106" max="4352" width="9.140625" style="118"/>
    <col min="4353" max="4353" width="3.140625" style="118" customWidth="1"/>
    <col min="4354" max="4354" width="6.28515625" style="118" customWidth="1"/>
    <col min="4355" max="4355" width="41.140625" style="118" customWidth="1"/>
    <col min="4356" max="4356" width="39.5703125" style="118" customWidth="1"/>
    <col min="4357" max="4357" width="16.140625" style="118" customWidth="1"/>
    <col min="4358" max="4358" width="17.140625" style="118" customWidth="1"/>
    <col min="4359" max="4359" width="15.42578125" style="118" customWidth="1"/>
    <col min="4360" max="4361" width="15" style="118" customWidth="1"/>
    <col min="4362" max="4608" width="9.140625" style="118"/>
    <col min="4609" max="4609" width="3.140625" style="118" customWidth="1"/>
    <col min="4610" max="4610" width="6.28515625" style="118" customWidth="1"/>
    <col min="4611" max="4611" width="41.140625" style="118" customWidth="1"/>
    <col min="4612" max="4612" width="39.5703125" style="118" customWidth="1"/>
    <col min="4613" max="4613" width="16.140625" style="118" customWidth="1"/>
    <col min="4614" max="4614" width="17.140625" style="118" customWidth="1"/>
    <col min="4615" max="4615" width="15.42578125" style="118" customWidth="1"/>
    <col min="4616" max="4617" width="15" style="118" customWidth="1"/>
    <col min="4618" max="4864" width="9.140625" style="118"/>
    <col min="4865" max="4865" width="3.140625" style="118" customWidth="1"/>
    <col min="4866" max="4866" width="6.28515625" style="118" customWidth="1"/>
    <col min="4867" max="4867" width="41.140625" style="118" customWidth="1"/>
    <col min="4868" max="4868" width="39.5703125" style="118" customWidth="1"/>
    <col min="4869" max="4869" width="16.140625" style="118" customWidth="1"/>
    <col min="4870" max="4870" width="17.140625" style="118" customWidth="1"/>
    <col min="4871" max="4871" width="15.42578125" style="118" customWidth="1"/>
    <col min="4872" max="4873" width="15" style="118" customWidth="1"/>
    <col min="4874" max="5120" width="9.140625" style="118"/>
    <col min="5121" max="5121" width="3.140625" style="118" customWidth="1"/>
    <col min="5122" max="5122" width="6.28515625" style="118" customWidth="1"/>
    <col min="5123" max="5123" width="41.140625" style="118" customWidth="1"/>
    <col min="5124" max="5124" width="39.5703125" style="118" customWidth="1"/>
    <col min="5125" max="5125" width="16.140625" style="118" customWidth="1"/>
    <col min="5126" max="5126" width="17.140625" style="118" customWidth="1"/>
    <col min="5127" max="5127" width="15.42578125" style="118" customWidth="1"/>
    <col min="5128" max="5129" width="15" style="118" customWidth="1"/>
    <col min="5130" max="5376" width="9.140625" style="118"/>
    <col min="5377" max="5377" width="3.140625" style="118" customWidth="1"/>
    <col min="5378" max="5378" width="6.28515625" style="118" customWidth="1"/>
    <col min="5379" max="5379" width="41.140625" style="118" customWidth="1"/>
    <col min="5380" max="5380" width="39.5703125" style="118" customWidth="1"/>
    <col min="5381" max="5381" width="16.140625" style="118" customWidth="1"/>
    <col min="5382" max="5382" width="17.140625" style="118" customWidth="1"/>
    <col min="5383" max="5383" width="15.42578125" style="118" customWidth="1"/>
    <col min="5384" max="5385" width="15" style="118" customWidth="1"/>
    <col min="5386" max="5632" width="9.140625" style="118"/>
    <col min="5633" max="5633" width="3.140625" style="118" customWidth="1"/>
    <col min="5634" max="5634" width="6.28515625" style="118" customWidth="1"/>
    <col min="5635" max="5635" width="41.140625" style="118" customWidth="1"/>
    <col min="5636" max="5636" width="39.5703125" style="118" customWidth="1"/>
    <col min="5637" max="5637" width="16.140625" style="118" customWidth="1"/>
    <col min="5638" max="5638" width="17.140625" style="118" customWidth="1"/>
    <col min="5639" max="5639" width="15.42578125" style="118" customWidth="1"/>
    <col min="5640" max="5641" width="15" style="118" customWidth="1"/>
    <col min="5642" max="5888" width="9.140625" style="118"/>
    <col min="5889" max="5889" width="3.140625" style="118" customWidth="1"/>
    <col min="5890" max="5890" width="6.28515625" style="118" customWidth="1"/>
    <col min="5891" max="5891" width="41.140625" style="118" customWidth="1"/>
    <col min="5892" max="5892" width="39.5703125" style="118" customWidth="1"/>
    <col min="5893" max="5893" width="16.140625" style="118" customWidth="1"/>
    <col min="5894" max="5894" width="17.140625" style="118" customWidth="1"/>
    <col min="5895" max="5895" width="15.42578125" style="118" customWidth="1"/>
    <col min="5896" max="5897" width="15" style="118" customWidth="1"/>
    <col min="5898" max="6144" width="9.140625" style="118"/>
    <col min="6145" max="6145" width="3.140625" style="118" customWidth="1"/>
    <col min="6146" max="6146" width="6.28515625" style="118" customWidth="1"/>
    <col min="6147" max="6147" width="41.140625" style="118" customWidth="1"/>
    <col min="6148" max="6148" width="39.5703125" style="118" customWidth="1"/>
    <col min="6149" max="6149" width="16.140625" style="118" customWidth="1"/>
    <col min="6150" max="6150" width="17.140625" style="118" customWidth="1"/>
    <col min="6151" max="6151" width="15.42578125" style="118" customWidth="1"/>
    <col min="6152" max="6153" width="15" style="118" customWidth="1"/>
    <col min="6154" max="6400" width="9.140625" style="118"/>
    <col min="6401" max="6401" width="3.140625" style="118" customWidth="1"/>
    <col min="6402" max="6402" width="6.28515625" style="118" customWidth="1"/>
    <col min="6403" max="6403" width="41.140625" style="118" customWidth="1"/>
    <col min="6404" max="6404" width="39.5703125" style="118" customWidth="1"/>
    <col min="6405" max="6405" width="16.140625" style="118" customWidth="1"/>
    <col min="6406" max="6406" width="17.140625" style="118" customWidth="1"/>
    <col min="6407" max="6407" width="15.42578125" style="118" customWidth="1"/>
    <col min="6408" max="6409" width="15" style="118" customWidth="1"/>
    <col min="6410" max="6656" width="9.140625" style="118"/>
    <col min="6657" max="6657" width="3.140625" style="118" customWidth="1"/>
    <col min="6658" max="6658" width="6.28515625" style="118" customWidth="1"/>
    <col min="6659" max="6659" width="41.140625" style="118" customWidth="1"/>
    <col min="6660" max="6660" width="39.5703125" style="118" customWidth="1"/>
    <col min="6661" max="6661" width="16.140625" style="118" customWidth="1"/>
    <col min="6662" max="6662" width="17.140625" style="118" customWidth="1"/>
    <col min="6663" max="6663" width="15.42578125" style="118" customWidth="1"/>
    <col min="6664" max="6665" width="15" style="118" customWidth="1"/>
    <col min="6666" max="6912" width="9.140625" style="118"/>
    <col min="6913" max="6913" width="3.140625" style="118" customWidth="1"/>
    <col min="6914" max="6914" width="6.28515625" style="118" customWidth="1"/>
    <col min="6915" max="6915" width="41.140625" style="118" customWidth="1"/>
    <col min="6916" max="6916" width="39.5703125" style="118" customWidth="1"/>
    <col min="6917" max="6917" width="16.140625" style="118" customWidth="1"/>
    <col min="6918" max="6918" width="17.140625" style="118" customWidth="1"/>
    <col min="6919" max="6919" width="15.42578125" style="118" customWidth="1"/>
    <col min="6920" max="6921" width="15" style="118" customWidth="1"/>
    <col min="6922" max="7168" width="9.140625" style="118"/>
    <col min="7169" max="7169" width="3.140625" style="118" customWidth="1"/>
    <col min="7170" max="7170" width="6.28515625" style="118" customWidth="1"/>
    <col min="7171" max="7171" width="41.140625" style="118" customWidth="1"/>
    <col min="7172" max="7172" width="39.5703125" style="118" customWidth="1"/>
    <col min="7173" max="7173" width="16.140625" style="118" customWidth="1"/>
    <col min="7174" max="7174" width="17.140625" style="118" customWidth="1"/>
    <col min="7175" max="7175" width="15.42578125" style="118" customWidth="1"/>
    <col min="7176" max="7177" width="15" style="118" customWidth="1"/>
    <col min="7178" max="7424" width="9.140625" style="118"/>
    <col min="7425" max="7425" width="3.140625" style="118" customWidth="1"/>
    <col min="7426" max="7426" width="6.28515625" style="118" customWidth="1"/>
    <col min="7427" max="7427" width="41.140625" style="118" customWidth="1"/>
    <col min="7428" max="7428" width="39.5703125" style="118" customWidth="1"/>
    <col min="7429" max="7429" width="16.140625" style="118" customWidth="1"/>
    <col min="7430" max="7430" width="17.140625" style="118" customWidth="1"/>
    <col min="7431" max="7431" width="15.42578125" style="118" customWidth="1"/>
    <col min="7432" max="7433" width="15" style="118" customWidth="1"/>
    <col min="7434" max="7680" width="9.140625" style="118"/>
    <col min="7681" max="7681" width="3.140625" style="118" customWidth="1"/>
    <col min="7682" max="7682" width="6.28515625" style="118" customWidth="1"/>
    <col min="7683" max="7683" width="41.140625" style="118" customWidth="1"/>
    <col min="7684" max="7684" width="39.5703125" style="118" customWidth="1"/>
    <col min="7685" max="7685" width="16.140625" style="118" customWidth="1"/>
    <col min="7686" max="7686" width="17.140625" style="118" customWidth="1"/>
    <col min="7687" max="7687" width="15.42578125" style="118" customWidth="1"/>
    <col min="7688" max="7689" width="15" style="118" customWidth="1"/>
    <col min="7690" max="7936" width="9.140625" style="118"/>
    <col min="7937" max="7937" width="3.140625" style="118" customWidth="1"/>
    <col min="7938" max="7938" width="6.28515625" style="118" customWidth="1"/>
    <col min="7939" max="7939" width="41.140625" style="118" customWidth="1"/>
    <col min="7940" max="7940" width="39.5703125" style="118" customWidth="1"/>
    <col min="7941" max="7941" width="16.140625" style="118" customWidth="1"/>
    <col min="7942" max="7942" width="17.140625" style="118" customWidth="1"/>
    <col min="7943" max="7943" width="15.42578125" style="118" customWidth="1"/>
    <col min="7944" max="7945" width="15" style="118" customWidth="1"/>
    <col min="7946" max="8192" width="9.140625" style="118"/>
    <col min="8193" max="8193" width="3.140625" style="118" customWidth="1"/>
    <col min="8194" max="8194" width="6.28515625" style="118" customWidth="1"/>
    <col min="8195" max="8195" width="41.140625" style="118" customWidth="1"/>
    <col min="8196" max="8196" width="39.5703125" style="118" customWidth="1"/>
    <col min="8197" max="8197" width="16.140625" style="118" customWidth="1"/>
    <col min="8198" max="8198" width="17.140625" style="118" customWidth="1"/>
    <col min="8199" max="8199" width="15.42578125" style="118" customWidth="1"/>
    <col min="8200" max="8201" width="15" style="118" customWidth="1"/>
    <col min="8202" max="8448" width="9.140625" style="118"/>
    <col min="8449" max="8449" width="3.140625" style="118" customWidth="1"/>
    <col min="8450" max="8450" width="6.28515625" style="118" customWidth="1"/>
    <col min="8451" max="8451" width="41.140625" style="118" customWidth="1"/>
    <col min="8452" max="8452" width="39.5703125" style="118" customWidth="1"/>
    <col min="8453" max="8453" width="16.140625" style="118" customWidth="1"/>
    <col min="8454" max="8454" width="17.140625" style="118" customWidth="1"/>
    <col min="8455" max="8455" width="15.42578125" style="118" customWidth="1"/>
    <col min="8456" max="8457" width="15" style="118" customWidth="1"/>
    <col min="8458" max="8704" width="9.140625" style="118"/>
    <col min="8705" max="8705" width="3.140625" style="118" customWidth="1"/>
    <col min="8706" max="8706" width="6.28515625" style="118" customWidth="1"/>
    <col min="8707" max="8707" width="41.140625" style="118" customWidth="1"/>
    <col min="8708" max="8708" width="39.5703125" style="118" customWidth="1"/>
    <col min="8709" max="8709" width="16.140625" style="118" customWidth="1"/>
    <col min="8710" max="8710" width="17.140625" style="118" customWidth="1"/>
    <col min="8711" max="8711" width="15.42578125" style="118" customWidth="1"/>
    <col min="8712" max="8713" width="15" style="118" customWidth="1"/>
    <col min="8714" max="8960" width="9.140625" style="118"/>
    <col min="8961" max="8961" width="3.140625" style="118" customWidth="1"/>
    <col min="8962" max="8962" width="6.28515625" style="118" customWidth="1"/>
    <col min="8963" max="8963" width="41.140625" style="118" customWidth="1"/>
    <col min="8964" max="8964" width="39.5703125" style="118" customWidth="1"/>
    <col min="8965" max="8965" width="16.140625" style="118" customWidth="1"/>
    <col min="8966" max="8966" width="17.140625" style="118" customWidth="1"/>
    <col min="8967" max="8967" width="15.42578125" style="118" customWidth="1"/>
    <col min="8968" max="8969" width="15" style="118" customWidth="1"/>
    <col min="8970" max="9216" width="9.140625" style="118"/>
    <col min="9217" max="9217" width="3.140625" style="118" customWidth="1"/>
    <col min="9218" max="9218" width="6.28515625" style="118" customWidth="1"/>
    <col min="9219" max="9219" width="41.140625" style="118" customWidth="1"/>
    <col min="9220" max="9220" width="39.5703125" style="118" customWidth="1"/>
    <col min="9221" max="9221" width="16.140625" style="118" customWidth="1"/>
    <col min="9222" max="9222" width="17.140625" style="118" customWidth="1"/>
    <col min="9223" max="9223" width="15.42578125" style="118" customWidth="1"/>
    <col min="9224" max="9225" width="15" style="118" customWidth="1"/>
    <col min="9226" max="9472" width="9.140625" style="118"/>
    <col min="9473" max="9473" width="3.140625" style="118" customWidth="1"/>
    <col min="9474" max="9474" width="6.28515625" style="118" customWidth="1"/>
    <col min="9475" max="9475" width="41.140625" style="118" customWidth="1"/>
    <col min="9476" max="9476" width="39.5703125" style="118" customWidth="1"/>
    <col min="9477" max="9477" width="16.140625" style="118" customWidth="1"/>
    <col min="9478" max="9478" width="17.140625" style="118" customWidth="1"/>
    <col min="9479" max="9479" width="15.42578125" style="118" customWidth="1"/>
    <col min="9480" max="9481" width="15" style="118" customWidth="1"/>
    <col min="9482" max="9728" width="9.140625" style="118"/>
    <col min="9729" max="9729" width="3.140625" style="118" customWidth="1"/>
    <col min="9730" max="9730" width="6.28515625" style="118" customWidth="1"/>
    <col min="9731" max="9731" width="41.140625" style="118" customWidth="1"/>
    <col min="9732" max="9732" width="39.5703125" style="118" customWidth="1"/>
    <col min="9733" max="9733" width="16.140625" style="118" customWidth="1"/>
    <col min="9734" max="9734" width="17.140625" style="118" customWidth="1"/>
    <col min="9735" max="9735" width="15.42578125" style="118" customWidth="1"/>
    <col min="9736" max="9737" width="15" style="118" customWidth="1"/>
    <col min="9738" max="9984" width="9.140625" style="118"/>
    <col min="9985" max="9985" width="3.140625" style="118" customWidth="1"/>
    <col min="9986" max="9986" width="6.28515625" style="118" customWidth="1"/>
    <col min="9987" max="9987" width="41.140625" style="118" customWidth="1"/>
    <col min="9988" max="9988" width="39.5703125" style="118" customWidth="1"/>
    <col min="9989" max="9989" width="16.140625" style="118" customWidth="1"/>
    <col min="9990" max="9990" width="17.140625" style="118" customWidth="1"/>
    <col min="9991" max="9991" width="15.42578125" style="118" customWidth="1"/>
    <col min="9992" max="9993" width="15" style="118" customWidth="1"/>
    <col min="9994" max="10240" width="9.140625" style="118"/>
    <col min="10241" max="10241" width="3.140625" style="118" customWidth="1"/>
    <col min="10242" max="10242" width="6.28515625" style="118" customWidth="1"/>
    <col min="10243" max="10243" width="41.140625" style="118" customWidth="1"/>
    <col min="10244" max="10244" width="39.5703125" style="118" customWidth="1"/>
    <col min="10245" max="10245" width="16.140625" style="118" customWidth="1"/>
    <col min="10246" max="10246" width="17.140625" style="118" customWidth="1"/>
    <col min="10247" max="10247" width="15.42578125" style="118" customWidth="1"/>
    <col min="10248" max="10249" width="15" style="118" customWidth="1"/>
    <col min="10250" max="10496" width="9.140625" style="118"/>
    <col min="10497" max="10497" width="3.140625" style="118" customWidth="1"/>
    <col min="10498" max="10498" width="6.28515625" style="118" customWidth="1"/>
    <col min="10499" max="10499" width="41.140625" style="118" customWidth="1"/>
    <col min="10500" max="10500" width="39.5703125" style="118" customWidth="1"/>
    <col min="10501" max="10501" width="16.140625" style="118" customWidth="1"/>
    <col min="10502" max="10502" width="17.140625" style="118" customWidth="1"/>
    <col min="10503" max="10503" width="15.42578125" style="118" customWidth="1"/>
    <col min="10504" max="10505" width="15" style="118" customWidth="1"/>
    <col min="10506" max="10752" width="9.140625" style="118"/>
    <col min="10753" max="10753" width="3.140625" style="118" customWidth="1"/>
    <col min="10754" max="10754" width="6.28515625" style="118" customWidth="1"/>
    <col min="10755" max="10755" width="41.140625" style="118" customWidth="1"/>
    <col min="10756" max="10756" width="39.5703125" style="118" customWidth="1"/>
    <col min="10757" max="10757" width="16.140625" style="118" customWidth="1"/>
    <col min="10758" max="10758" width="17.140625" style="118" customWidth="1"/>
    <col min="10759" max="10759" width="15.42578125" style="118" customWidth="1"/>
    <col min="10760" max="10761" width="15" style="118" customWidth="1"/>
    <col min="10762" max="11008" width="9.140625" style="118"/>
    <col min="11009" max="11009" width="3.140625" style="118" customWidth="1"/>
    <col min="11010" max="11010" width="6.28515625" style="118" customWidth="1"/>
    <col min="11011" max="11011" width="41.140625" style="118" customWidth="1"/>
    <col min="11012" max="11012" width="39.5703125" style="118" customWidth="1"/>
    <col min="11013" max="11013" width="16.140625" style="118" customWidth="1"/>
    <col min="11014" max="11014" width="17.140625" style="118" customWidth="1"/>
    <col min="11015" max="11015" width="15.42578125" style="118" customWidth="1"/>
    <col min="11016" max="11017" width="15" style="118" customWidth="1"/>
    <col min="11018" max="11264" width="9.140625" style="118"/>
    <col min="11265" max="11265" width="3.140625" style="118" customWidth="1"/>
    <col min="11266" max="11266" width="6.28515625" style="118" customWidth="1"/>
    <col min="11267" max="11267" width="41.140625" style="118" customWidth="1"/>
    <col min="11268" max="11268" width="39.5703125" style="118" customWidth="1"/>
    <col min="11269" max="11269" width="16.140625" style="118" customWidth="1"/>
    <col min="11270" max="11270" width="17.140625" style="118" customWidth="1"/>
    <col min="11271" max="11271" width="15.42578125" style="118" customWidth="1"/>
    <col min="11272" max="11273" width="15" style="118" customWidth="1"/>
    <col min="11274" max="11520" width="9.140625" style="118"/>
    <col min="11521" max="11521" width="3.140625" style="118" customWidth="1"/>
    <col min="11522" max="11522" width="6.28515625" style="118" customWidth="1"/>
    <col min="11523" max="11523" width="41.140625" style="118" customWidth="1"/>
    <col min="11524" max="11524" width="39.5703125" style="118" customWidth="1"/>
    <col min="11525" max="11525" width="16.140625" style="118" customWidth="1"/>
    <col min="11526" max="11526" width="17.140625" style="118" customWidth="1"/>
    <col min="11527" max="11527" width="15.42578125" style="118" customWidth="1"/>
    <col min="11528" max="11529" width="15" style="118" customWidth="1"/>
    <col min="11530" max="11776" width="9.140625" style="118"/>
    <col min="11777" max="11777" width="3.140625" style="118" customWidth="1"/>
    <col min="11778" max="11778" width="6.28515625" style="118" customWidth="1"/>
    <col min="11779" max="11779" width="41.140625" style="118" customWidth="1"/>
    <col min="11780" max="11780" width="39.5703125" style="118" customWidth="1"/>
    <col min="11781" max="11781" width="16.140625" style="118" customWidth="1"/>
    <col min="11782" max="11782" width="17.140625" style="118" customWidth="1"/>
    <col min="11783" max="11783" width="15.42578125" style="118" customWidth="1"/>
    <col min="11784" max="11785" width="15" style="118" customWidth="1"/>
    <col min="11786" max="12032" width="9.140625" style="118"/>
    <col min="12033" max="12033" width="3.140625" style="118" customWidth="1"/>
    <col min="12034" max="12034" width="6.28515625" style="118" customWidth="1"/>
    <col min="12035" max="12035" width="41.140625" style="118" customWidth="1"/>
    <col min="12036" max="12036" width="39.5703125" style="118" customWidth="1"/>
    <col min="12037" max="12037" width="16.140625" style="118" customWidth="1"/>
    <col min="12038" max="12038" width="17.140625" style="118" customWidth="1"/>
    <col min="12039" max="12039" width="15.42578125" style="118" customWidth="1"/>
    <col min="12040" max="12041" width="15" style="118" customWidth="1"/>
    <col min="12042" max="12288" width="9.140625" style="118"/>
    <col min="12289" max="12289" width="3.140625" style="118" customWidth="1"/>
    <col min="12290" max="12290" width="6.28515625" style="118" customWidth="1"/>
    <col min="12291" max="12291" width="41.140625" style="118" customWidth="1"/>
    <col min="12292" max="12292" width="39.5703125" style="118" customWidth="1"/>
    <col min="12293" max="12293" width="16.140625" style="118" customWidth="1"/>
    <col min="12294" max="12294" width="17.140625" style="118" customWidth="1"/>
    <col min="12295" max="12295" width="15.42578125" style="118" customWidth="1"/>
    <col min="12296" max="12297" width="15" style="118" customWidth="1"/>
    <col min="12298" max="12544" width="9.140625" style="118"/>
    <col min="12545" max="12545" width="3.140625" style="118" customWidth="1"/>
    <col min="12546" max="12546" width="6.28515625" style="118" customWidth="1"/>
    <col min="12547" max="12547" width="41.140625" style="118" customWidth="1"/>
    <col min="12548" max="12548" width="39.5703125" style="118" customWidth="1"/>
    <col min="12549" max="12549" width="16.140625" style="118" customWidth="1"/>
    <col min="12550" max="12550" width="17.140625" style="118" customWidth="1"/>
    <col min="12551" max="12551" width="15.42578125" style="118" customWidth="1"/>
    <col min="12552" max="12553" width="15" style="118" customWidth="1"/>
    <col min="12554" max="12800" width="9.140625" style="118"/>
    <col min="12801" max="12801" width="3.140625" style="118" customWidth="1"/>
    <col min="12802" max="12802" width="6.28515625" style="118" customWidth="1"/>
    <col min="12803" max="12803" width="41.140625" style="118" customWidth="1"/>
    <col min="12804" max="12804" width="39.5703125" style="118" customWidth="1"/>
    <col min="12805" max="12805" width="16.140625" style="118" customWidth="1"/>
    <col min="12806" max="12806" width="17.140625" style="118" customWidth="1"/>
    <col min="12807" max="12807" width="15.42578125" style="118" customWidth="1"/>
    <col min="12808" max="12809" width="15" style="118" customWidth="1"/>
    <col min="12810" max="13056" width="9.140625" style="118"/>
    <col min="13057" max="13057" width="3.140625" style="118" customWidth="1"/>
    <col min="13058" max="13058" width="6.28515625" style="118" customWidth="1"/>
    <col min="13059" max="13059" width="41.140625" style="118" customWidth="1"/>
    <col min="13060" max="13060" width="39.5703125" style="118" customWidth="1"/>
    <col min="13061" max="13061" width="16.140625" style="118" customWidth="1"/>
    <col min="13062" max="13062" width="17.140625" style="118" customWidth="1"/>
    <col min="13063" max="13063" width="15.42578125" style="118" customWidth="1"/>
    <col min="13064" max="13065" width="15" style="118" customWidth="1"/>
    <col min="13066" max="13312" width="9.140625" style="118"/>
    <col min="13313" max="13313" width="3.140625" style="118" customWidth="1"/>
    <col min="13314" max="13314" width="6.28515625" style="118" customWidth="1"/>
    <col min="13315" max="13315" width="41.140625" style="118" customWidth="1"/>
    <col min="13316" max="13316" width="39.5703125" style="118" customWidth="1"/>
    <col min="13317" max="13317" width="16.140625" style="118" customWidth="1"/>
    <col min="13318" max="13318" width="17.140625" style="118" customWidth="1"/>
    <col min="13319" max="13319" width="15.42578125" style="118" customWidth="1"/>
    <col min="13320" max="13321" width="15" style="118" customWidth="1"/>
    <col min="13322" max="13568" width="9.140625" style="118"/>
    <col min="13569" max="13569" width="3.140625" style="118" customWidth="1"/>
    <col min="13570" max="13570" width="6.28515625" style="118" customWidth="1"/>
    <col min="13571" max="13571" width="41.140625" style="118" customWidth="1"/>
    <col min="13572" max="13572" width="39.5703125" style="118" customWidth="1"/>
    <col min="13573" max="13573" width="16.140625" style="118" customWidth="1"/>
    <col min="13574" max="13574" width="17.140625" style="118" customWidth="1"/>
    <col min="13575" max="13575" width="15.42578125" style="118" customWidth="1"/>
    <col min="13576" max="13577" width="15" style="118" customWidth="1"/>
    <col min="13578" max="13824" width="9.140625" style="118"/>
    <col min="13825" max="13825" width="3.140625" style="118" customWidth="1"/>
    <col min="13826" max="13826" width="6.28515625" style="118" customWidth="1"/>
    <col min="13827" max="13827" width="41.140625" style="118" customWidth="1"/>
    <col min="13828" max="13828" width="39.5703125" style="118" customWidth="1"/>
    <col min="13829" max="13829" width="16.140625" style="118" customWidth="1"/>
    <col min="13830" max="13830" width="17.140625" style="118" customWidth="1"/>
    <col min="13831" max="13831" width="15.42578125" style="118" customWidth="1"/>
    <col min="13832" max="13833" width="15" style="118" customWidth="1"/>
    <col min="13834" max="14080" width="9.140625" style="118"/>
    <col min="14081" max="14081" width="3.140625" style="118" customWidth="1"/>
    <col min="14082" max="14082" width="6.28515625" style="118" customWidth="1"/>
    <col min="14083" max="14083" width="41.140625" style="118" customWidth="1"/>
    <col min="14084" max="14084" width="39.5703125" style="118" customWidth="1"/>
    <col min="14085" max="14085" width="16.140625" style="118" customWidth="1"/>
    <col min="14086" max="14086" width="17.140625" style="118" customWidth="1"/>
    <col min="14087" max="14087" width="15.42578125" style="118" customWidth="1"/>
    <col min="14088" max="14089" width="15" style="118" customWidth="1"/>
    <col min="14090" max="14336" width="9.140625" style="118"/>
    <col min="14337" max="14337" width="3.140625" style="118" customWidth="1"/>
    <col min="14338" max="14338" width="6.28515625" style="118" customWidth="1"/>
    <col min="14339" max="14339" width="41.140625" style="118" customWidth="1"/>
    <col min="14340" max="14340" width="39.5703125" style="118" customWidth="1"/>
    <col min="14341" max="14341" width="16.140625" style="118" customWidth="1"/>
    <col min="14342" max="14342" width="17.140625" style="118" customWidth="1"/>
    <col min="14343" max="14343" width="15.42578125" style="118" customWidth="1"/>
    <col min="14344" max="14345" width="15" style="118" customWidth="1"/>
    <col min="14346" max="14592" width="9.140625" style="118"/>
    <col min="14593" max="14593" width="3.140625" style="118" customWidth="1"/>
    <col min="14594" max="14594" width="6.28515625" style="118" customWidth="1"/>
    <col min="14595" max="14595" width="41.140625" style="118" customWidth="1"/>
    <col min="14596" max="14596" width="39.5703125" style="118" customWidth="1"/>
    <col min="14597" max="14597" width="16.140625" style="118" customWidth="1"/>
    <col min="14598" max="14598" width="17.140625" style="118" customWidth="1"/>
    <col min="14599" max="14599" width="15.42578125" style="118" customWidth="1"/>
    <col min="14600" max="14601" width="15" style="118" customWidth="1"/>
    <col min="14602" max="14848" width="9.140625" style="118"/>
    <col min="14849" max="14849" width="3.140625" style="118" customWidth="1"/>
    <col min="14850" max="14850" width="6.28515625" style="118" customWidth="1"/>
    <col min="14851" max="14851" width="41.140625" style="118" customWidth="1"/>
    <col min="14852" max="14852" width="39.5703125" style="118" customWidth="1"/>
    <col min="14853" max="14853" width="16.140625" style="118" customWidth="1"/>
    <col min="14854" max="14854" width="17.140625" style="118" customWidth="1"/>
    <col min="14855" max="14855" width="15.42578125" style="118" customWidth="1"/>
    <col min="14856" max="14857" width="15" style="118" customWidth="1"/>
    <col min="14858" max="15104" width="9.140625" style="118"/>
    <col min="15105" max="15105" width="3.140625" style="118" customWidth="1"/>
    <col min="15106" max="15106" width="6.28515625" style="118" customWidth="1"/>
    <col min="15107" max="15107" width="41.140625" style="118" customWidth="1"/>
    <col min="15108" max="15108" width="39.5703125" style="118" customWidth="1"/>
    <col min="15109" max="15109" width="16.140625" style="118" customWidth="1"/>
    <col min="15110" max="15110" width="17.140625" style="118" customWidth="1"/>
    <col min="15111" max="15111" width="15.42578125" style="118" customWidth="1"/>
    <col min="15112" max="15113" width="15" style="118" customWidth="1"/>
    <col min="15114" max="15360" width="9.140625" style="118"/>
    <col min="15361" max="15361" width="3.140625" style="118" customWidth="1"/>
    <col min="15362" max="15362" width="6.28515625" style="118" customWidth="1"/>
    <col min="15363" max="15363" width="41.140625" style="118" customWidth="1"/>
    <col min="15364" max="15364" width="39.5703125" style="118" customWidth="1"/>
    <col min="15365" max="15365" width="16.140625" style="118" customWidth="1"/>
    <col min="15366" max="15366" width="17.140625" style="118" customWidth="1"/>
    <col min="15367" max="15367" width="15.42578125" style="118" customWidth="1"/>
    <col min="15368" max="15369" width="15" style="118" customWidth="1"/>
    <col min="15370" max="15616" width="9.140625" style="118"/>
    <col min="15617" max="15617" width="3.140625" style="118" customWidth="1"/>
    <col min="15618" max="15618" width="6.28515625" style="118" customWidth="1"/>
    <col min="15619" max="15619" width="41.140625" style="118" customWidth="1"/>
    <col min="15620" max="15620" width="39.5703125" style="118" customWidth="1"/>
    <col min="15621" max="15621" width="16.140625" style="118" customWidth="1"/>
    <col min="15622" max="15622" width="17.140625" style="118" customWidth="1"/>
    <col min="15623" max="15623" width="15.42578125" style="118" customWidth="1"/>
    <col min="15624" max="15625" width="15" style="118" customWidth="1"/>
    <col min="15626" max="15872" width="9.140625" style="118"/>
    <col min="15873" max="15873" width="3.140625" style="118" customWidth="1"/>
    <col min="15874" max="15874" width="6.28515625" style="118" customWidth="1"/>
    <col min="15875" max="15875" width="41.140625" style="118" customWidth="1"/>
    <col min="15876" max="15876" width="39.5703125" style="118" customWidth="1"/>
    <col min="15877" max="15877" width="16.140625" style="118" customWidth="1"/>
    <col min="15878" max="15878" width="17.140625" style="118" customWidth="1"/>
    <col min="15879" max="15879" width="15.42578125" style="118" customWidth="1"/>
    <col min="15880" max="15881" width="15" style="118" customWidth="1"/>
    <col min="15882" max="16128" width="9.140625" style="118"/>
    <col min="16129" max="16129" width="3.140625" style="118" customWidth="1"/>
    <col min="16130" max="16130" width="6.28515625" style="118" customWidth="1"/>
    <col min="16131" max="16131" width="41.140625" style="118" customWidth="1"/>
    <col min="16132" max="16132" width="39.5703125" style="118" customWidth="1"/>
    <col min="16133" max="16133" width="16.140625" style="118" customWidth="1"/>
    <col min="16134" max="16134" width="17.140625" style="118" customWidth="1"/>
    <col min="16135" max="16135" width="15.42578125" style="118" customWidth="1"/>
    <col min="16136" max="16137" width="15" style="118" customWidth="1"/>
    <col min="16138" max="16384" width="9.140625" style="118"/>
  </cols>
  <sheetData>
    <row r="1" spans="2:9" hidden="1" x14ac:dyDescent="0.2"/>
    <row r="2" spans="2:9" hidden="1" x14ac:dyDescent="0.2"/>
    <row r="3" spans="2:9" ht="18" hidden="1" customHeight="1" x14ac:dyDescent="0.2"/>
    <row r="4" spans="2:9" ht="63.75" customHeight="1" x14ac:dyDescent="0.2">
      <c r="B4" s="280" t="s">
        <v>191</v>
      </c>
      <c r="C4" s="280"/>
      <c r="D4" s="280"/>
      <c r="E4" s="280"/>
      <c r="F4" s="280"/>
      <c r="G4" s="280"/>
      <c r="H4" s="280"/>
      <c r="I4" s="280"/>
    </row>
    <row r="5" spans="2:9" s="120" customFormat="1" ht="105" customHeight="1" x14ac:dyDescent="0.2">
      <c r="B5" s="121" t="s">
        <v>117</v>
      </c>
      <c r="C5" s="121"/>
      <c r="D5" s="122" t="s">
        <v>192</v>
      </c>
      <c r="E5" s="122" t="s">
        <v>193</v>
      </c>
      <c r="F5" s="122" t="s">
        <v>112</v>
      </c>
      <c r="G5" s="122" t="s">
        <v>113</v>
      </c>
      <c r="H5" s="122" t="s">
        <v>194</v>
      </c>
      <c r="I5" s="122" t="s">
        <v>195</v>
      </c>
    </row>
    <row r="6" spans="2:9" s="120" customFormat="1" ht="29.25" customHeight="1" x14ac:dyDescent="0.2">
      <c r="B6" s="121"/>
      <c r="C6" s="121"/>
      <c r="D6" s="122" t="s">
        <v>9</v>
      </c>
      <c r="E6" s="122">
        <f>E7+E12+E28+E40</f>
        <v>53</v>
      </c>
      <c r="F6" s="122"/>
      <c r="G6" s="123"/>
      <c r="H6" s="123">
        <f>H7+H12+H28+H40</f>
        <v>81000</v>
      </c>
      <c r="I6" s="123">
        <f>I7+I12+I28+I40</f>
        <v>972000</v>
      </c>
    </row>
    <row r="7" spans="2:9" s="120" customFormat="1" ht="22.5" customHeight="1" x14ac:dyDescent="0.2">
      <c r="B7" s="124" t="s">
        <v>118</v>
      </c>
      <c r="C7" s="124"/>
      <c r="D7" s="124" t="s">
        <v>196</v>
      </c>
      <c r="E7" s="124">
        <f>E8+E9+E10+E11</f>
        <v>4</v>
      </c>
      <c r="F7" s="124"/>
      <c r="G7" s="125"/>
      <c r="H7" s="125">
        <f>SUM(H8:H11)</f>
        <v>13500</v>
      </c>
      <c r="I7" s="125">
        <f>SUM(I8:I11)</f>
        <v>162000</v>
      </c>
    </row>
    <row r="8" spans="2:9" ht="15" x14ac:dyDescent="0.2">
      <c r="B8" s="126"/>
      <c r="C8" s="127"/>
      <c r="D8" s="128" t="s">
        <v>197</v>
      </c>
      <c r="E8" s="127">
        <v>1</v>
      </c>
      <c r="F8" s="127"/>
      <c r="G8" s="129">
        <v>5400</v>
      </c>
      <c r="H8" s="129">
        <f>E8*G8</f>
        <v>5400</v>
      </c>
      <c r="I8" s="129">
        <f>H8*12</f>
        <v>64800</v>
      </c>
    </row>
    <row r="9" spans="2:9" ht="30" x14ac:dyDescent="0.2">
      <c r="B9" s="126"/>
      <c r="C9" s="127"/>
      <c r="D9" s="128" t="s">
        <v>198</v>
      </c>
      <c r="E9" s="127">
        <v>1</v>
      </c>
      <c r="F9" s="127"/>
      <c r="G9" s="129">
        <v>4400</v>
      </c>
      <c r="H9" s="129">
        <f>E9*G9</f>
        <v>4400</v>
      </c>
      <c r="I9" s="129">
        <f>H9*12</f>
        <v>52800</v>
      </c>
    </row>
    <row r="10" spans="2:9" ht="15" x14ac:dyDescent="0.2">
      <c r="B10" s="126"/>
      <c r="C10" s="127"/>
      <c r="D10" s="128" t="s">
        <v>13</v>
      </c>
      <c r="E10" s="127">
        <v>1</v>
      </c>
      <c r="F10" s="127"/>
      <c r="G10" s="129"/>
      <c r="H10" s="129">
        <f>E10*G10</f>
        <v>0</v>
      </c>
      <c r="I10" s="129">
        <f>H10*12</f>
        <v>0</v>
      </c>
    </row>
    <row r="11" spans="2:9" ht="15" x14ac:dyDescent="0.2">
      <c r="B11" s="126"/>
      <c r="C11" s="127"/>
      <c r="D11" s="128" t="s">
        <v>156</v>
      </c>
      <c r="E11" s="127">
        <v>1</v>
      </c>
      <c r="F11" s="127"/>
      <c r="G11" s="129">
        <v>3700</v>
      </c>
      <c r="H11" s="129">
        <f>E11*G11</f>
        <v>3700</v>
      </c>
      <c r="I11" s="129">
        <f>H11*12</f>
        <v>44400</v>
      </c>
    </row>
    <row r="12" spans="2:9" ht="15" x14ac:dyDescent="0.2">
      <c r="B12" s="124" t="s">
        <v>119</v>
      </c>
      <c r="C12" s="124"/>
      <c r="D12" s="124" t="s">
        <v>199</v>
      </c>
      <c r="E12" s="124">
        <f>E13+E17</f>
        <v>18</v>
      </c>
      <c r="F12" s="124"/>
      <c r="G12" s="125"/>
      <c r="H12" s="125">
        <f>H13+H17</f>
        <v>24100</v>
      </c>
      <c r="I12" s="125">
        <f>I13+I17</f>
        <v>289200</v>
      </c>
    </row>
    <row r="13" spans="2:9" s="132" customFormat="1" ht="30" x14ac:dyDescent="0.2">
      <c r="B13" s="130"/>
      <c r="C13" s="130"/>
      <c r="D13" s="130" t="s">
        <v>200</v>
      </c>
      <c r="E13" s="130">
        <f>E14+E15+E16</f>
        <v>7</v>
      </c>
      <c r="F13" s="130"/>
      <c r="G13" s="131"/>
      <c r="H13" s="131">
        <f>H14+H15+H16</f>
        <v>9600</v>
      </c>
      <c r="I13" s="131">
        <f>I14+I15+I16</f>
        <v>115200</v>
      </c>
    </row>
    <row r="14" spans="2:9" ht="15" x14ac:dyDescent="0.2">
      <c r="B14" s="133"/>
      <c r="C14" s="134"/>
      <c r="D14" s="135" t="s">
        <v>159</v>
      </c>
      <c r="E14" s="136">
        <v>1</v>
      </c>
      <c r="F14" s="137">
        <v>2.2000000000000002</v>
      </c>
      <c r="G14" s="138">
        <v>2200</v>
      </c>
      <c r="H14" s="138">
        <f>E14*G14</f>
        <v>2200</v>
      </c>
      <c r="I14" s="138">
        <f>H14*12</f>
        <v>26400</v>
      </c>
    </row>
    <row r="15" spans="2:9" ht="30" x14ac:dyDescent="0.2">
      <c r="B15" s="133"/>
      <c r="C15" s="134" t="s">
        <v>201</v>
      </c>
      <c r="D15" s="135" t="s">
        <v>15</v>
      </c>
      <c r="E15" s="136">
        <v>2</v>
      </c>
      <c r="F15" s="137">
        <v>1.3</v>
      </c>
      <c r="G15" s="138">
        <v>1300</v>
      </c>
      <c r="H15" s="138">
        <f>E15*G15</f>
        <v>2600</v>
      </c>
      <c r="I15" s="138">
        <f>H15*12</f>
        <v>31200</v>
      </c>
    </row>
    <row r="16" spans="2:9" ht="15" x14ac:dyDescent="0.2">
      <c r="B16" s="133"/>
      <c r="C16" s="134" t="s">
        <v>202</v>
      </c>
      <c r="D16" s="135" t="s">
        <v>7</v>
      </c>
      <c r="E16" s="136">
        <v>4</v>
      </c>
      <c r="F16" s="137">
        <v>1.2</v>
      </c>
      <c r="G16" s="138">
        <v>1200</v>
      </c>
      <c r="H16" s="138">
        <f>E16*G16</f>
        <v>4800</v>
      </c>
      <c r="I16" s="138">
        <f>H16*12</f>
        <v>57600</v>
      </c>
    </row>
    <row r="17" spans="2:9" ht="33" customHeight="1" x14ac:dyDescent="0.2">
      <c r="B17" s="133"/>
      <c r="C17" s="134"/>
      <c r="D17" s="130" t="s">
        <v>203</v>
      </c>
      <c r="E17" s="130">
        <f>SUM(E18:E27)</f>
        <v>11</v>
      </c>
      <c r="F17" s="139"/>
      <c r="G17" s="131"/>
      <c r="H17" s="131">
        <f>SUM(H18:H27)</f>
        <v>14500</v>
      </c>
      <c r="I17" s="131">
        <f>SUM(I18:I27)</f>
        <v>174000</v>
      </c>
    </row>
    <row r="18" spans="2:9" ht="33" customHeight="1" x14ac:dyDescent="0.2">
      <c r="B18" s="133"/>
      <c r="C18" s="134"/>
      <c r="D18" s="140" t="s">
        <v>159</v>
      </c>
      <c r="E18" s="136">
        <v>1</v>
      </c>
      <c r="F18" s="137">
        <v>2.5</v>
      </c>
      <c r="G18" s="138">
        <v>2500</v>
      </c>
      <c r="H18" s="138">
        <f>E18*G18</f>
        <v>2500</v>
      </c>
      <c r="I18" s="138">
        <f>H18*12</f>
        <v>30000</v>
      </c>
    </row>
    <row r="19" spans="2:9" ht="33" customHeight="1" x14ac:dyDescent="0.2">
      <c r="B19" s="133"/>
      <c r="C19" s="141" t="s">
        <v>204</v>
      </c>
      <c r="D19" s="140" t="s">
        <v>15</v>
      </c>
      <c r="E19" s="136">
        <v>1</v>
      </c>
      <c r="F19" s="137">
        <v>1.3</v>
      </c>
      <c r="G19" s="138">
        <v>1300</v>
      </c>
      <c r="H19" s="138">
        <f t="shared" ref="H19:H27" si="0">E19*G19</f>
        <v>1300</v>
      </c>
      <c r="I19" s="138">
        <f t="shared" ref="I19:I27" si="1">H19*12</f>
        <v>15600</v>
      </c>
    </row>
    <row r="20" spans="2:9" ht="33" customHeight="1" x14ac:dyDescent="0.2">
      <c r="B20" s="133"/>
      <c r="C20" s="142" t="s">
        <v>205</v>
      </c>
      <c r="D20" s="140" t="s">
        <v>15</v>
      </c>
      <c r="E20" s="136">
        <v>1</v>
      </c>
      <c r="F20" s="137">
        <v>1.3</v>
      </c>
      <c r="G20" s="138">
        <v>1300</v>
      </c>
      <c r="H20" s="138">
        <f t="shared" si="0"/>
        <v>1300</v>
      </c>
      <c r="I20" s="138">
        <f t="shared" si="1"/>
        <v>15600</v>
      </c>
    </row>
    <row r="21" spans="2:9" ht="33" customHeight="1" x14ac:dyDescent="0.2">
      <c r="B21" s="133"/>
      <c r="C21" s="142" t="s">
        <v>206</v>
      </c>
      <c r="D21" s="140" t="s">
        <v>7</v>
      </c>
      <c r="E21" s="136">
        <v>1</v>
      </c>
      <c r="F21" s="137">
        <v>1.2</v>
      </c>
      <c r="G21" s="138">
        <v>1200</v>
      </c>
      <c r="H21" s="138">
        <f t="shared" si="0"/>
        <v>1200</v>
      </c>
      <c r="I21" s="138">
        <f t="shared" si="1"/>
        <v>14400</v>
      </c>
    </row>
    <row r="22" spans="2:9" ht="33" customHeight="1" x14ac:dyDescent="0.2">
      <c r="B22" s="133"/>
      <c r="C22" s="142" t="s">
        <v>27</v>
      </c>
      <c r="D22" s="140" t="s">
        <v>7</v>
      </c>
      <c r="E22" s="136">
        <v>1</v>
      </c>
      <c r="F22" s="137">
        <v>1.2</v>
      </c>
      <c r="G22" s="138">
        <v>1200</v>
      </c>
      <c r="H22" s="138">
        <f t="shared" si="0"/>
        <v>1200</v>
      </c>
      <c r="I22" s="138">
        <f t="shared" si="1"/>
        <v>14400</v>
      </c>
    </row>
    <row r="23" spans="2:9" ht="15" x14ac:dyDescent="0.2">
      <c r="B23" s="133"/>
      <c r="C23" s="142" t="s">
        <v>207</v>
      </c>
      <c r="D23" s="140" t="s">
        <v>15</v>
      </c>
      <c r="E23" s="136">
        <v>1</v>
      </c>
      <c r="F23" s="137">
        <v>1.3</v>
      </c>
      <c r="G23" s="138">
        <v>1300</v>
      </c>
      <c r="H23" s="138">
        <f t="shared" si="0"/>
        <v>1300</v>
      </c>
      <c r="I23" s="138">
        <f t="shared" si="1"/>
        <v>15600</v>
      </c>
    </row>
    <row r="24" spans="2:9" ht="15" x14ac:dyDescent="0.2">
      <c r="B24" s="133"/>
      <c r="C24" s="142" t="s">
        <v>208</v>
      </c>
      <c r="D24" s="140" t="s">
        <v>7</v>
      </c>
      <c r="E24" s="136">
        <v>1</v>
      </c>
      <c r="F24" s="137">
        <v>1.2</v>
      </c>
      <c r="G24" s="138">
        <v>1200</v>
      </c>
      <c r="H24" s="138">
        <f t="shared" si="0"/>
        <v>1200</v>
      </c>
      <c r="I24" s="138">
        <f t="shared" si="1"/>
        <v>14400</v>
      </c>
    </row>
    <row r="25" spans="2:9" ht="15" x14ac:dyDescent="0.2">
      <c r="B25" s="133"/>
      <c r="C25" s="142" t="s">
        <v>10</v>
      </c>
      <c r="D25" s="140" t="s">
        <v>15</v>
      </c>
      <c r="E25" s="136">
        <v>2</v>
      </c>
      <c r="F25" s="137">
        <v>1.3</v>
      </c>
      <c r="G25" s="138">
        <v>1300</v>
      </c>
      <c r="H25" s="138">
        <f t="shared" si="0"/>
        <v>2600</v>
      </c>
      <c r="I25" s="138">
        <f t="shared" si="1"/>
        <v>31200</v>
      </c>
    </row>
    <row r="26" spans="2:9" ht="30" x14ac:dyDescent="0.2">
      <c r="B26" s="133"/>
      <c r="C26" s="142" t="s">
        <v>209</v>
      </c>
      <c r="D26" s="140" t="s">
        <v>7</v>
      </c>
      <c r="E26" s="136">
        <v>1</v>
      </c>
      <c r="F26" s="137">
        <v>1.2</v>
      </c>
      <c r="G26" s="138">
        <v>1200</v>
      </c>
      <c r="H26" s="138">
        <f t="shared" si="0"/>
        <v>1200</v>
      </c>
      <c r="I26" s="138">
        <f t="shared" si="1"/>
        <v>14400</v>
      </c>
    </row>
    <row r="27" spans="2:9" ht="15" x14ac:dyDescent="0.2">
      <c r="B27" s="133"/>
      <c r="C27" s="142" t="s">
        <v>210</v>
      </c>
      <c r="D27" s="140" t="s">
        <v>7</v>
      </c>
      <c r="E27" s="136">
        <v>1</v>
      </c>
      <c r="F27" s="137">
        <v>0.7</v>
      </c>
      <c r="G27" s="138">
        <v>700</v>
      </c>
      <c r="H27" s="138">
        <f t="shared" si="0"/>
        <v>700</v>
      </c>
      <c r="I27" s="138">
        <f t="shared" si="1"/>
        <v>8400</v>
      </c>
    </row>
    <row r="28" spans="2:9" ht="30" x14ac:dyDescent="0.2">
      <c r="B28" s="124" t="s">
        <v>120</v>
      </c>
      <c r="C28" s="124"/>
      <c r="D28" s="124" t="s">
        <v>211</v>
      </c>
      <c r="E28" s="124">
        <f>E29+E30+E35</f>
        <v>17</v>
      </c>
      <c r="F28" s="143"/>
      <c r="G28" s="125"/>
      <c r="H28" s="125">
        <f>H29+H30+H35</f>
        <v>21000</v>
      </c>
      <c r="I28" s="125">
        <f>I29+I30+I35</f>
        <v>252000</v>
      </c>
    </row>
    <row r="29" spans="2:9" s="148" customFormat="1" ht="15" x14ac:dyDescent="0.2">
      <c r="B29" s="144"/>
      <c r="C29" s="145"/>
      <c r="D29" s="145" t="s">
        <v>165</v>
      </c>
      <c r="E29" s="145">
        <v>1</v>
      </c>
      <c r="F29" s="146">
        <v>3</v>
      </c>
      <c r="G29" s="147">
        <v>3000</v>
      </c>
      <c r="H29" s="147">
        <f>E29*G29</f>
        <v>3000</v>
      </c>
      <c r="I29" s="147">
        <f>H29*12</f>
        <v>36000</v>
      </c>
    </row>
    <row r="30" spans="2:9" s="148" customFormat="1" ht="30" x14ac:dyDescent="0.2">
      <c r="B30" s="144"/>
      <c r="C30" s="145"/>
      <c r="D30" s="144" t="s">
        <v>212</v>
      </c>
      <c r="E30" s="144">
        <f>SUM(E31:E34)</f>
        <v>7</v>
      </c>
      <c r="F30" s="146"/>
      <c r="G30" s="147"/>
      <c r="H30" s="149">
        <f>SUM(H31:H34)</f>
        <v>7800</v>
      </c>
      <c r="I30" s="149">
        <f>H30*12</f>
        <v>93600</v>
      </c>
    </row>
    <row r="31" spans="2:9" s="148" customFormat="1" ht="15" x14ac:dyDescent="0.2">
      <c r="B31" s="144"/>
      <c r="C31" s="145"/>
      <c r="D31" s="135" t="s">
        <v>14</v>
      </c>
      <c r="E31" s="145">
        <v>1</v>
      </c>
      <c r="F31" s="146">
        <v>2</v>
      </c>
      <c r="G31" s="147">
        <v>2000</v>
      </c>
      <c r="H31" s="147">
        <f t="shared" ref="H31:H39" si="2">E31*G31</f>
        <v>2000</v>
      </c>
      <c r="I31" s="147">
        <f t="shared" ref="I31:I39" si="3">H31*12</f>
        <v>24000</v>
      </c>
    </row>
    <row r="32" spans="2:9" s="148" customFormat="1" ht="15" x14ac:dyDescent="0.2">
      <c r="B32" s="144"/>
      <c r="C32" s="145"/>
      <c r="D32" s="150" t="s">
        <v>3</v>
      </c>
      <c r="E32" s="145">
        <v>2</v>
      </c>
      <c r="F32" s="146">
        <v>1.2</v>
      </c>
      <c r="G32" s="147">
        <v>1200</v>
      </c>
      <c r="H32" s="147">
        <f t="shared" si="2"/>
        <v>2400</v>
      </c>
      <c r="I32" s="147">
        <f t="shared" si="3"/>
        <v>28800</v>
      </c>
    </row>
    <row r="33" spans="2:9" s="148" customFormat="1" ht="15" x14ac:dyDescent="0.2">
      <c r="B33" s="144"/>
      <c r="C33" s="145"/>
      <c r="D33" s="150" t="s">
        <v>4</v>
      </c>
      <c r="E33" s="145">
        <v>3</v>
      </c>
      <c r="F33" s="146">
        <v>0.9</v>
      </c>
      <c r="G33" s="147">
        <v>900</v>
      </c>
      <c r="H33" s="147">
        <f t="shared" si="2"/>
        <v>2700</v>
      </c>
      <c r="I33" s="147">
        <f t="shared" si="3"/>
        <v>32400</v>
      </c>
    </row>
    <row r="34" spans="2:9" s="148" customFormat="1" ht="15" x14ac:dyDescent="0.2">
      <c r="B34" s="144"/>
      <c r="C34" s="145"/>
      <c r="D34" s="150" t="s">
        <v>8</v>
      </c>
      <c r="E34" s="145">
        <v>1</v>
      </c>
      <c r="F34" s="146">
        <v>0.7</v>
      </c>
      <c r="G34" s="147">
        <v>700</v>
      </c>
      <c r="H34" s="147">
        <f t="shared" si="2"/>
        <v>700</v>
      </c>
      <c r="I34" s="147">
        <f t="shared" si="3"/>
        <v>8400</v>
      </c>
    </row>
    <row r="35" spans="2:9" s="148" customFormat="1" ht="38.25" x14ac:dyDescent="0.2">
      <c r="B35" s="144"/>
      <c r="C35" s="145"/>
      <c r="D35" s="151" t="s">
        <v>213</v>
      </c>
      <c r="E35" s="144">
        <f>SUM(E36:E39)</f>
        <v>9</v>
      </c>
      <c r="F35" s="146"/>
      <c r="G35" s="147"/>
      <c r="H35" s="149">
        <f>SUM(H36:H39)</f>
        <v>10200</v>
      </c>
      <c r="I35" s="149">
        <f t="shared" si="3"/>
        <v>122400</v>
      </c>
    </row>
    <row r="36" spans="2:9" s="148" customFormat="1" ht="15" x14ac:dyDescent="0.2">
      <c r="B36" s="144"/>
      <c r="C36" s="145"/>
      <c r="D36" s="135" t="s">
        <v>14</v>
      </c>
      <c r="E36" s="145">
        <v>1</v>
      </c>
      <c r="F36" s="146">
        <v>2</v>
      </c>
      <c r="G36" s="147">
        <v>2000</v>
      </c>
      <c r="H36" s="147">
        <f t="shared" si="2"/>
        <v>2000</v>
      </c>
      <c r="I36" s="147">
        <f t="shared" si="3"/>
        <v>24000</v>
      </c>
    </row>
    <row r="37" spans="2:9" s="148" customFormat="1" ht="15" x14ac:dyDescent="0.2">
      <c r="B37" s="144"/>
      <c r="C37" s="145"/>
      <c r="D37" s="152" t="s">
        <v>15</v>
      </c>
      <c r="E37" s="145">
        <v>4</v>
      </c>
      <c r="F37" s="146">
        <v>1.2</v>
      </c>
      <c r="G37" s="147">
        <v>1200</v>
      </c>
      <c r="H37" s="147">
        <f t="shared" si="2"/>
        <v>4800</v>
      </c>
      <c r="I37" s="147">
        <f t="shared" si="3"/>
        <v>57600</v>
      </c>
    </row>
    <row r="38" spans="2:9" s="148" customFormat="1" ht="15" x14ac:dyDescent="0.2">
      <c r="B38" s="144"/>
      <c r="C38" s="145"/>
      <c r="D38" s="153" t="s">
        <v>7</v>
      </c>
      <c r="E38" s="145">
        <v>3</v>
      </c>
      <c r="F38" s="146">
        <v>0.9</v>
      </c>
      <c r="G38" s="147">
        <v>900</v>
      </c>
      <c r="H38" s="147">
        <f t="shared" si="2"/>
        <v>2700</v>
      </c>
      <c r="I38" s="147">
        <f t="shared" si="3"/>
        <v>32400</v>
      </c>
    </row>
    <row r="39" spans="2:9" s="148" customFormat="1" ht="15" x14ac:dyDescent="0.2">
      <c r="B39" s="144"/>
      <c r="C39" s="145"/>
      <c r="D39" s="154" t="s">
        <v>8</v>
      </c>
      <c r="E39" s="145">
        <v>1</v>
      </c>
      <c r="F39" s="146">
        <v>0.7</v>
      </c>
      <c r="G39" s="147">
        <v>700</v>
      </c>
      <c r="H39" s="147">
        <f t="shared" si="2"/>
        <v>700</v>
      </c>
      <c r="I39" s="147">
        <f t="shared" si="3"/>
        <v>8400</v>
      </c>
    </row>
    <row r="40" spans="2:9" s="148" customFormat="1" ht="15" x14ac:dyDescent="0.2">
      <c r="B40" s="124" t="s">
        <v>121</v>
      </c>
      <c r="C40" s="124"/>
      <c r="D40" s="124" t="s">
        <v>214</v>
      </c>
      <c r="E40" s="124">
        <f>E41+E42+E52</f>
        <v>14</v>
      </c>
      <c r="F40" s="143"/>
      <c r="G40" s="125"/>
      <c r="H40" s="125">
        <f>H41+H42+H52</f>
        <v>22400</v>
      </c>
      <c r="I40" s="125">
        <f>I41+I42+I52</f>
        <v>268800</v>
      </c>
    </row>
    <row r="41" spans="2:9" s="148" customFormat="1" ht="15" x14ac:dyDescent="0.2">
      <c r="B41" s="144"/>
      <c r="C41" s="144"/>
      <c r="D41" s="154" t="s">
        <v>165</v>
      </c>
      <c r="E41" s="145">
        <v>1</v>
      </c>
      <c r="F41" s="146">
        <v>3</v>
      </c>
      <c r="G41" s="147">
        <v>3000</v>
      </c>
      <c r="H41" s="147">
        <f>G41*E41</f>
        <v>3000</v>
      </c>
      <c r="I41" s="147">
        <f>H41*12</f>
        <v>36000</v>
      </c>
    </row>
    <row r="42" spans="2:9" s="148" customFormat="1" ht="15" x14ac:dyDescent="0.2">
      <c r="B42" s="144"/>
      <c r="C42" s="145"/>
      <c r="D42" s="144" t="s">
        <v>215</v>
      </c>
      <c r="E42" s="144">
        <f>SUM(E43:E51)</f>
        <v>10</v>
      </c>
      <c r="F42" s="155"/>
      <c r="G42" s="149"/>
      <c r="H42" s="149">
        <f>SUM(H43:H51)</f>
        <v>13900</v>
      </c>
      <c r="I42" s="149">
        <f>H42*12</f>
        <v>166800</v>
      </c>
    </row>
    <row r="43" spans="2:9" s="148" customFormat="1" ht="15" x14ac:dyDescent="0.2">
      <c r="B43" s="144"/>
      <c r="C43" s="145"/>
      <c r="D43" s="135" t="s">
        <v>14</v>
      </c>
      <c r="E43" s="145">
        <v>1</v>
      </c>
      <c r="F43" s="146">
        <v>2</v>
      </c>
      <c r="G43" s="147">
        <v>2500</v>
      </c>
      <c r="H43" s="147">
        <f>E43*G43</f>
        <v>2500</v>
      </c>
      <c r="I43" s="147">
        <f>H43*12</f>
        <v>30000</v>
      </c>
    </row>
    <row r="44" spans="2:9" s="148" customFormat="1" ht="15" x14ac:dyDescent="0.2">
      <c r="B44" s="144"/>
      <c r="C44" s="145"/>
      <c r="D44" s="154" t="s">
        <v>216</v>
      </c>
      <c r="E44" s="145">
        <v>2</v>
      </c>
      <c r="F44" s="146">
        <v>1.3</v>
      </c>
      <c r="G44" s="147">
        <v>1500</v>
      </c>
      <c r="H44" s="147">
        <f t="shared" ref="H44:H54" si="4">E44*G44</f>
        <v>3000</v>
      </c>
      <c r="I44" s="147">
        <f t="shared" ref="I44:I54" si="5">H44*12</f>
        <v>36000</v>
      </c>
    </row>
    <row r="45" spans="2:9" s="148" customFormat="1" ht="15" x14ac:dyDescent="0.2">
      <c r="B45" s="144"/>
      <c r="C45" s="141" t="s">
        <v>217</v>
      </c>
      <c r="D45" s="154" t="s">
        <v>7</v>
      </c>
      <c r="E45" s="145">
        <v>1</v>
      </c>
      <c r="F45" s="146">
        <v>1.2</v>
      </c>
      <c r="G45" s="147">
        <v>1200</v>
      </c>
      <c r="H45" s="147">
        <f t="shared" si="4"/>
        <v>1200</v>
      </c>
      <c r="I45" s="147">
        <f t="shared" si="5"/>
        <v>14400</v>
      </c>
    </row>
    <row r="46" spans="2:9" s="148" customFormat="1" ht="15" x14ac:dyDescent="0.2">
      <c r="B46" s="144"/>
      <c r="C46" s="141" t="s">
        <v>218</v>
      </c>
      <c r="D46" s="154" t="s">
        <v>7</v>
      </c>
      <c r="E46" s="145">
        <v>1</v>
      </c>
      <c r="F46" s="146">
        <v>1.2</v>
      </c>
      <c r="G46" s="147">
        <v>1200</v>
      </c>
      <c r="H46" s="147">
        <f t="shared" si="4"/>
        <v>1200</v>
      </c>
      <c r="I46" s="147">
        <f t="shared" si="5"/>
        <v>14400</v>
      </c>
    </row>
    <row r="47" spans="2:9" s="148" customFormat="1" ht="15" x14ac:dyDescent="0.2">
      <c r="B47" s="144"/>
      <c r="C47" s="141" t="s">
        <v>219</v>
      </c>
      <c r="D47" s="154" t="s">
        <v>7</v>
      </c>
      <c r="E47" s="145">
        <v>1</v>
      </c>
      <c r="F47" s="146">
        <v>1.2</v>
      </c>
      <c r="G47" s="147">
        <v>1200</v>
      </c>
      <c r="H47" s="147">
        <f t="shared" si="4"/>
        <v>1200</v>
      </c>
      <c r="I47" s="147">
        <f t="shared" si="5"/>
        <v>14400</v>
      </c>
    </row>
    <row r="48" spans="2:9" s="148" customFormat="1" ht="15" x14ac:dyDescent="0.2">
      <c r="B48" s="144"/>
      <c r="C48" s="141" t="s">
        <v>220</v>
      </c>
      <c r="D48" s="154" t="s">
        <v>7</v>
      </c>
      <c r="E48" s="145">
        <v>1</v>
      </c>
      <c r="F48" s="146">
        <v>1.2</v>
      </c>
      <c r="G48" s="147">
        <v>1200</v>
      </c>
      <c r="H48" s="147">
        <f t="shared" si="4"/>
        <v>1200</v>
      </c>
      <c r="I48" s="147">
        <f t="shared" si="5"/>
        <v>14400</v>
      </c>
    </row>
    <row r="49" spans="2:9" s="148" customFormat="1" ht="30" x14ac:dyDescent="0.2">
      <c r="B49" s="144"/>
      <c r="C49" s="142" t="s">
        <v>221</v>
      </c>
      <c r="D49" s="154" t="s">
        <v>7</v>
      </c>
      <c r="E49" s="145">
        <v>1</v>
      </c>
      <c r="F49" s="146">
        <v>1.2</v>
      </c>
      <c r="G49" s="147">
        <v>1200</v>
      </c>
      <c r="H49" s="147">
        <f t="shared" si="4"/>
        <v>1200</v>
      </c>
      <c r="I49" s="147">
        <f t="shared" si="5"/>
        <v>14400</v>
      </c>
    </row>
    <row r="50" spans="2:9" s="148" customFormat="1" ht="15" x14ac:dyDescent="0.2">
      <c r="B50" s="144"/>
      <c r="C50" s="141" t="s">
        <v>222</v>
      </c>
      <c r="D50" s="154" t="s">
        <v>7</v>
      </c>
      <c r="E50" s="145">
        <v>1</v>
      </c>
      <c r="F50" s="146">
        <v>1.2</v>
      </c>
      <c r="G50" s="147">
        <v>1200</v>
      </c>
      <c r="H50" s="147">
        <f t="shared" si="4"/>
        <v>1200</v>
      </c>
      <c r="I50" s="147">
        <f t="shared" si="5"/>
        <v>14400</v>
      </c>
    </row>
    <row r="51" spans="2:9" s="148" customFormat="1" ht="15" x14ac:dyDescent="0.2">
      <c r="B51" s="144"/>
      <c r="C51" s="141" t="s">
        <v>223</v>
      </c>
      <c r="D51" s="154" t="s">
        <v>7</v>
      </c>
      <c r="E51" s="145">
        <v>1</v>
      </c>
      <c r="F51" s="146">
        <v>1.2</v>
      </c>
      <c r="G51" s="147">
        <v>1200</v>
      </c>
      <c r="H51" s="147">
        <f t="shared" si="4"/>
        <v>1200</v>
      </c>
      <c r="I51" s="147">
        <f t="shared" si="5"/>
        <v>14400</v>
      </c>
    </row>
    <row r="52" spans="2:9" s="148" customFormat="1" ht="30" x14ac:dyDescent="0.2">
      <c r="B52" s="144"/>
      <c r="C52" s="145"/>
      <c r="D52" s="144" t="s">
        <v>224</v>
      </c>
      <c r="E52" s="144">
        <f>SUM(E53:E54)</f>
        <v>3</v>
      </c>
      <c r="F52" s="146"/>
      <c r="G52" s="147"/>
      <c r="H52" s="149">
        <f>SUM(H53:H54)</f>
        <v>5500</v>
      </c>
      <c r="I52" s="149">
        <f t="shared" si="5"/>
        <v>66000</v>
      </c>
    </row>
    <row r="53" spans="2:9" s="148" customFormat="1" ht="15" x14ac:dyDescent="0.2">
      <c r="B53" s="144"/>
      <c r="C53" s="145"/>
      <c r="D53" s="135" t="s">
        <v>14</v>
      </c>
      <c r="E53" s="145">
        <v>1</v>
      </c>
      <c r="F53" s="146">
        <v>2.5</v>
      </c>
      <c r="G53" s="147">
        <v>2500</v>
      </c>
      <c r="H53" s="147">
        <f t="shared" si="4"/>
        <v>2500</v>
      </c>
      <c r="I53" s="147">
        <f t="shared" si="5"/>
        <v>30000</v>
      </c>
    </row>
    <row r="54" spans="2:9" s="148" customFormat="1" ht="15" x14ac:dyDescent="0.2">
      <c r="B54" s="144"/>
      <c r="C54" s="145"/>
      <c r="D54" s="154" t="s">
        <v>216</v>
      </c>
      <c r="E54" s="145">
        <v>2</v>
      </c>
      <c r="F54" s="146">
        <v>1.5</v>
      </c>
      <c r="G54" s="147">
        <v>1500</v>
      </c>
      <c r="H54" s="147">
        <f t="shared" si="4"/>
        <v>3000</v>
      </c>
      <c r="I54" s="147">
        <f t="shared" si="5"/>
        <v>36000</v>
      </c>
    </row>
    <row r="55" spans="2:9" s="148" customFormat="1" ht="15" x14ac:dyDescent="0.2">
      <c r="B55" s="144"/>
      <c r="C55" s="145"/>
      <c r="D55" s="145"/>
      <c r="E55" s="144"/>
      <c r="F55" s="144"/>
      <c r="G55" s="149"/>
      <c r="H55" s="149"/>
      <c r="I55" s="149"/>
    </row>
  </sheetData>
  <mergeCells count="1">
    <mergeCell ref="B4:I4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74"/>
  <sheetViews>
    <sheetView view="pageBreakPreview" zoomScaleNormal="100" zoomScaleSheetLayoutView="100" workbookViewId="0">
      <selection activeCell="C3" sqref="C3"/>
    </sheetView>
  </sheetViews>
  <sheetFormatPr defaultRowHeight="12" x14ac:dyDescent="0.2"/>
  <cols>
    <col min="1" max="1" width="3.140625" style="156" customWidth="1"/>
    <col min="2" max="2" width="6.28515625" style="156" customWidth="1"/>
    <col min="3" max="3" width="39.5703125" style="156" customWidth="1"/>
    <col min="4" max="8" width="15" style="157" customWidth="1"/>
    <col min="9" max="16384" width="9.140625" style="156"/>
  </cols>
  <sheetData>
    <row r="3" spans="2:12" ht="18" customHeight="1" x14ac:dyDescent="0.2"/>
    <row r="4" spans="2:12" ht="63.75" customHeight="1" x14ac:dyDescent="0.2">
      <c r="B4" s="281" t="s">
        <v>245</v>
      </c>
      <c r="C4" s="281"/>
      <c r="D4" s="281"/>
      <c r="E4" s="281"/>
      <c r="F4" s="281"/>
      <c r="G4" s="281"/>
      <c r="H4" s="281"/>
    </row>
    <row r="5" spans="2:12" ht="63.75" customHeight="1" x14ac:dyDescent="0.2">
      <c r="B5" s="158"/>
      <c r="C5" s="158"/>
      <c r="D5" s="282" t="s">
        <v>246</v>
      </c>
      <c r="E5" s="283"/>
      <c r="F5" s="283"/>
      <c r="G5" s="283"/>
      <c r="H5" s="284"/>
    </row>
    <row r="6" spans="2:12" s="157" customFormat="1" ht="108" customHeight="1" x14ac:dyDescent="0.2">
      <c r="B6" s="158" t="s">
        <v>117</v>
      </c>
      <c r="C6" s="159" t="s">
        <v>192</v>
      </c>
      <c r="D6" s="159" t="s">
        <v>247</v>
      </c>
      <c r="E6" s="159" t="s">
        <v>112</v>
      </c>
      <c r="F6" s="159" t="s">
        <v>248</v>
      </c>
      <c r="G6" s="159" t="s">
        <v>194</v>
      </c>
      <c r="H6" s="159" t="s">
        <v>249</v>
      </c>
    </row>
    <row r="7" spans="2:12" s="157" customFormat="1" ht="29.25" customHeight="1" x14ac:dyDescent="0.2">
      <c r="B7" s="158"/>
      <c r="C7" s="159" t="s">
        <v>9</v>
      </c>
      <c r="D7" s="159">
        <f>D8+D12+D16+D21+D25+D29+D32+D42+D52+D69+D91+D121+D134+D145+D168+D189+D206+D221+D238+D257+D274</f>
        <v>371</v>
      </c>
      <c r="E7" s="159"/>
      <c r="F7" s="159"/>
      <c r="G7" s="159">
        <f>G8+G12+G16+G21+G25+G29+G32+G42+G52+G69+G91+G121+G134+G145+G168+G189+G206+G221+G238+G257+G274</f>
        <v>357700</v>
      </c>
      <c r="H7" s="159">
        <f>H8+H12+H16+H21+H25+H29+H32+H42+H52+H69+H91+H121+H134+H145+H168+H189+H206+H221+H238+H257+H274</f>
        <v>4292400</v>
      </c>
      <c r="J7" s="160"/>
      <c r="K7" s="160"/>
      <c r="L7" s="160"/>
    </row>
    <row r="8" spans="2:12" s="157" customFormat="1" ht="22.5" customHeight="1" x14ac:dyDescent="0.2">
      <c r="B8" s="161"/>
      <c r="C8" s="161" t="s">
        <v>196</v>
      </c>
      <c r="D8" s="161">
        <f>SUM(D9:D11)</f>
        <v>5</v>
      </c>
      <c r="E8" s="161"/>
      <c r="F8" s="161"/>
      <c r="G8" s="161">
        <f>SUM(G9:G11)</f>
        <v>19450</v>
      </c>
      <c r="H8" s="161">
        <f>SUM(H9:H11)</f>
        <v>233400</v>
      </c>
    </row>
    <row r="9" spans="2:12" ht="15" x14ac:dyDescent="0.2">
      <c r="B9" s="162"/>
      <c r="C9" s="163" t="s">
        <v>197</v>
      </c>
      <c r="D9" s="164">
        <v>1</v>
      </c>
      <c r="E9" s="164"/>
      <c r="F9" s="164">
        <v>5400</v>
      </c>
      <c r="G9" s="164">
        <f>D9*F9</f>
        <v>5400</v>
      </c>
      <c r="H9" s="164">
        <f>G9*12</f>
        <v>64800</v>
      </c>
    </row>
    <row r="10" spans="2:12" ht="15" x14ac:dyDescent="0.2">
      <c r="B10" s="162"/>
      <c r="C10" s="163" t="s">
        <v>13</v>
      </c>
      <c r="D10" s="164">
        <v>3</v>
      </c>
      <c r="E10" s="164"/>
      <c r="F10" s="164">
        <v>4000</v>
      </c>
      <c r="G10" s="164">
        <f>D10*F10</f>
        <v>12000</v>
      </c>
      <c r="H10" s="164">
        <f>G10*12</f>
        <v>144000</v>
      </c>
    </row>
    <row r="11" spans="2:12" ht="15" x14ac:dyDescent="0.2">
      <c r="B11" s="162"/>
      <c r="C11" s="163" t="s">
        <v>156</v>
      </c>
      <c r="D11" s="164">
        <v>1</v>
      </c>
      <c r="E11" s="164"/>
      <c r="F11" s="164">
        <v>2050</v>
      </c>
      <c r="G11" s="164">
        <f>D11*F11</f>
        <v>2050</v>
      </c>
      <c r="H11" s="164">
        <f>G11*12</f>
        <v>24600</v>
      </c>
    </row>
    <row r="12" spans="2:12" s="165" customFormat="1" ht="30" x14ac:dyDescent="0.2">
      <c r="B12" s="161" t="s">
        <v>118</v>
      </c>
      <c r="C12" s="161" t="s">
        <v>250</v>
      </c>
      <c r="D12" s="161">
        <f>SUM(D13:D15)</f>
        <v>5</v>
      </c>
      <c r="E12" s="161"/>
      <c r="F12" s="161"/>
      <c r="G12" s="161">
        <f>SUM(G13:G15)</f>
        <v>7600</v>
      </c>
      <c r="H12" s="161">
        <f>SUM(H13:H15)</f>
        <v>91200</v>
      </c>
    </row>
    <row r="13" spans="2:12" ht="15" x14ac:dyDescent="0.2">
      <c r="B13" s="166"/>
      <c r="C13" s="167" t="s">
        <v>14</v>
      </c>
      <c r="D13" s="168">
        <v>1</v>
      </c>
      <c r="E13" s="169">
        <v>2.5</v>
      </c>
      <c r="F13" s="168">
        <f>E13*1000</f>
        <v>2500</v>
      </c>
      <c r="G13" s="168">
        <f>D13*F13</f>
        <v>2500</v>
      </c>
      <c r="H13" s="168">
        <f>G13*12</f>
        <v>30000</v>
      </c>
    </row>
    <row r="14" spans="2:12" ht="15" x14ac:dyDescent="0.2">
      <c r="B14" s="166"/>
      <c r="C14" s="167" t="s">
        <v>15</v>
      </c>
      <c r="D14" s="168">
        <v>3</v>
      </c>
      <c r="E14" s="168">
        <v>1.3</v>
      </c>
      <c r="F14" s="168">
        <f>E14*1000</f>
        <v>1300</v>
      </c>
      <c r="G14" s="168">
        <f>D14*F14</f>
        <v>3900</v>
      </c>
      <c r="H14" s="168">
        <f>G14*12</f>
        <v>46800</v>
      </c>
    </row>
    <row r="15" spans="2:12" ht="15" x14ac:dyDescent="0.2">
      <c r="B15" s="166"/>
      <c r="C15" s="167" t="s">
        <v>7</v>
      </c>
      <c r="D15" s="168">
        <v>1</v>
      </c>
      <c r="E15" s="168">
        <v>1.2</v>
      </c>
      <c r="F15" s="168">
        <f>E15*1000</f>
        <v>1200</v>
      </c>
      <c r="G15" s="168">
        <f>D15*F15</f>
        <v>1200</v>
      </c>
      <c r="H15" s="168">
        <f>G15*12</f>
        <v>14400</v>
      </c>
    </row>
    <row r="16" spans="2:12" s="165" customFormat="1" ht="30" x14ac:dyDescent="0.2">
      <c r="B16" s="161" t="s">
        <v>119</v>
      </c>
      <c r="C16" s="161" t="s">
        <v>251</v>
      </c>
      <c r="D16" s="161">
        <f>SUM(D17:D20)</f>
        <v>8</v>
      </c>
      <c r="E16" s="161"/>
      <c r="F16" s="161"/>
      <c r="G16" s="161">
        <f>SUM(G17:G20)</f>
        <v>10200</v>
      </c>
      <c r="H16" s="161">
        <f>SUM(H17:H20)</f>
        <v>122400</v>
      </c>
    </row>
    <row r="17" spans="2:8" ht="15" x14ac:dyDescent="0.2">
      <c r="B17" s="166"/>
      <c r="C17" s="167"/>
      <c r="D17" s="168">
        <v>1</v>
      </c>
      <c r="E17" s="168">
        <v>2.5</v>
      </c>
      <c r="F17" s="168">
        <f>E17*1000</f>
        <v>2500</v>
      </c>
      <c r="G17" s="168">
        <f>D17*F17</f>
        <v>2500</v>
      </c>
      <c r="H17" s="168">
        <f>G17*12</f>
        <v>30000</v>
      </c>
    </row>
    <row r="18" spans="2:8" s="170" customFormat="1" ht="20.25" customHeight="1" x14ac:dyDescent="0.2">
      <c r="B18" s="166"/>
      <c r="C18" s="167" t="s">
        <v>15</v>
      </c>
      <c r="D18" s="168">
        <v>2</v>
      </c>
      <c r="E18" s="168">
        <v>1.3</v>
      </c>
      <c r="F18" s="168">
        <f>E18*1000</f>
        <v>1300</v>
      </c>
      <c r="G18" s="168">
        <f>D18*F18</f>
        <v>2600</v>
      </c>
      <c r="H18" s="168">
        <f>G18*12</f>
        <v>31200</v>
      </c>
    </row>
    <row r="19" spans="2:8" s="170" customFormat="1" ht="20.25" customHeight="1" x14ac:dyDescent="0.2">
      <c r="B19" s="166"/>
      <c r="C19" s="167" t="s">
        <v>7</v>
      </c>
      <c r="D19" s="168">
        <v>2</v>
      </c>
      <c r="E19" s="168">
        <v>1.2</v>
      </c>
      <c r="F19" s="168">
        <f>E19*1000</f>
        <v>1200</v>
      </c>
      <c r="G19" s="168">
        <f>D19*F19</f>
        <v>2400</v>
      </c>
      <c r="H19" s="168">
        <f t="shared" ref="H19" si="0">G19*12</f>
        <v>28800</v>
      </c>
    </row>
    <row r="20" spans="2:8" ht="15" x14ac:dyDescent="0.2">
      <c r="B20" s="166"/>
      <c r="C20" s="167" t="s">
        <v>8</v>
      </c>
      <c r="D20" s="168">
        <v>3</v>
      </c>
      <c r="E20" s="169">
        <v>0.9</v>
      </c>
      <c r="F20" s="168">
        <f>E20*1000</f>
        <v>900</v>
      </c>
      <c r="G20" s="168">
        <f>D20*F20</f>
        <v>2700</v>
      </c>
      <c r="H20" s="168">
        <f>G20*12</f>
        <v>32400</v>
      </c>
    </row>
    <row r="21" spans="2:8" s="171" customFormat="1" ht="45" x14ac:dyDescent="0.2">
      <c r="B21" s="161" t="s">
        <v>120</v>
      </c>
      <c r="C21" s="161" t="s">
        <v>252</v>
      </c>
      <c r="D21" s="161">
        <f>SUM(D22:D24)</f>
        <v>0</v>
      </c>
      <c r="E21" s="161"/>
      <c r="F21" s="161"/>
      <c r="G21" s="161">
        <f>SUM(G22:G24)</f>
        <v>0</v>
      </c>
      <c r="H21" s="161">
        <f>SUM(H22:H24)</f>
        <v>0</v>
      </c>
    </row>
    <row r="22" spans="2:8" s="171" customFormat="1" ht="15" x14ac:dyDescent="0.2">
      <c r="B22" s="166"/>
      <c r="C22" s="167" t="s">
        <v>14</v>
      </c>
      <c r="D22" s="168">
        <v>0</v>
      </c>
      <c r="E22" s="168">
        <v>2.2000000000000002</v>
      </c>
      <c r="F22" s="168">
        <f>E22*1000</f>
        <v>2200</v>
      </c>
      <c r="G22" s="168">
        <f>D22*F22</f>
        <v>0</v>
      </c>
      <c r="H22" s="168">
        <f>G22*12</f>
        <v>0</v>
      </c>
    </row>
    <row r="23" spans="2:8" s="171" customFormat="1" ht="15" x14ac:dyDescent="0.2">
      <c r="B23" s="166"/>
      <c r="C23" s="167" t="s">
        <v>7</v>
      </c>
      <c r="D23" s="168"/>
      <c r="E23" s="168">
        <v>1.3</v>
      </c>
      <c r="F23" s="168">
        <f>E23*1000</f>
        <v>1300</v>
      </c>
      <c r="G23" s="168">
        <f>D23*F23</f>
        <v>0</v>
      </c>
      <c r="H23" s="168">
        <f>G23*12</f>
        <v>0</v>
      </c>
    </row>
    <row r="24" spans="2:8" s="171" customFormat="1" ht="15" x14ac:dyDescent="0.2">
      <c r="B24" s="166"/>
      <c r="C24" s="167" t="s">
        <v>8</v>
      </c>
      <c r="D24" s="168"/>
      <c r="E24" s="169">
        <v>1</v>
      </c>
      <c r="F24" s="168">
        <f>E24*1000</f>
        <v>1000</v>
      </c>
      <c r="G24" s="168">
        <f>D24*F24</f>
        <v>0</v>
      </c>
      <c r="H24" s="168">
        <f>G24*12</f>
        <v>0</v>
      </c>
    </row>
    <row r="25" spans="2:8" s="171" customFormat="1" ht="30" x14ac:dyDescent="0.2">
      <c r="B25" s="161" t="s">
        <v>121</v>
      </c>
      <c r="C25" s="161" t="s">
        <v>253</v>
      </c>
      <c r="D25" s="161">
        <f t="shared" ref="D25:G25" si="1">SUM(D26:D28)</f>
        <v>6</v>
      </c>
      <c r="E25" s="161"/>
      <c r="F25" s="161"/>
      <c r="G25" s="161">
        <f t="shared" si="1"/>
        <v>6550</v>
      </c>
      <c r="H25" s="161">
        <f>SUM(H26:H28)</f>
        <v>78600</v>
      </c>
    </row>
    <row r="26" spans="2:8" s="171" customFormat="1" ht="15" x14ac:dyDescent="0.2">
      <c r="B26" s="166"/>
      <c r="C26" s="167" t="s">
        <v>178</v>
      </c>
      <c r="D26" s="168">
        <v>1</v>
      </c>
      <c r="E26" s="169">
        <v>2</v>
      </c>
      <c r="F26" s="168">
        <f>E26*1000</f>
        <v>2000</v>
      </c>
      <c r="G26" s="168">
        <f>D26*F26</f>
        <v>2000</v>
      </c>
      <c r="H26" s="168">
        <f t="shared" ref="H26:H31" si="2">G26*12</f>
        <v>24000</v>
      </c>
    </row>
    <row r="27" spans="2:8" s="171" customFormat="1" ht="15" x14ac:dyDescent="0.2">
      <c r="B27" s="166"/>
      <c r="C27" s="167" t="s">
        <v>254</v>
      </c>
      <c r="D27" s="168">
        <v>1</v>
      </c>
      <c r="E27" s="168">
        <v>1.1499999999999999</v>
      </c>
      <c r="F27" s="168">
        <f>E27*1000</f>
        <v>1150</v>
      </c>
      <c r="G27" s="168">
        <f>D27*F27</f>
        <v>1150</v>
      </c>
      <c r="H27" s="168">
        <f t="shared" si="2"/>
        <v>13800</v>
      </c>
    </row>
    <row r="28" spans="2:8" s="171" customFormat="1" ht="15" x14ac:dyDescent="0.2">
      <c r="B28" s="166"/>
      <c r="C28" s="167" t="s">
        <v>8</v>
      </c>
      <c r="D28" s="168">
        <v>4</v>
      </c>
      <c r="E28" s="172">
        <v>0.85</v>
      </c>
      <c r="F28" s="168">
        <f>E28*1000</f>
        <v>850</v>
      </c>
      <c r="G28" s="168">
        <f>D28*F28</f>
        <v>3400</v>
      </c>
      <c r="H28" s="168">
        <f t="shared" si="2"/>
        <v>40800</v>
      </c>
    </row>
    <row r="29" spans="2:8" s="171" customFormat="1" ht="30" x14ac:dyDescent="0.2">
      <c r="B29" s="161" t="s">
        <v>122</v>
      </c>
      <c r="C29" s="161" t="s">
        <v>255</v>
      </c>
      <c r="D29" s="161">
        <f t="shared" ref="D29:G29" si="3">SUM(D30:D31)</f>
        <v>2</v>
      </c>
      <c r="E29" s="161"/>
      <c r="F29" s="161"/>
      <c r="G29" s="161">
        <f t="shared" si="3"/>
        <v>3000</v>
      </c>
      <c r="H29" s="161">
        <f>SUM(H30:H31)</f>
        <v>36000</v>
      </c>
    </row>
    <row r="30" spans="2:8" s="174" customFormat="1" ht="15" x14ac:dyDescent="0.2">
      <c r="B30" s="173"/>
      <c r="C30" s="167" t="s">
        <v>14</v>
      </c>
      <c r="D30" s="168">
        <v>1</v>
      </c>
      <c r="E30" s="169">
        <v>2</v>
      </c>
      <c r="F30" s="168">
        <f>E30*1000</f>
        <v>2000</v>
      </c>
      <c r="G30" s="168">
        <f>D30*F30</f>
        <v>2000</v>
      </c>
      <c r="H30" s="168">
        <f t="shared" si="2"/>
        <v>24000</v>
      </c>
    </row>
    <row r="31" spans="2:8" s="174" customFormat="1" ht="15" x14ac:dyDescent="0.2">
      <c r="B31" s="173"/>
      <c r="C31" s="167" t="s">
        <v>7</v>
      </c>
      <c r="D31" s="168">
        <v>1</v>
      </c>
      <c r="E31" s="169">
        <v>1</v>
      </c>
      <c r="F31" s="168">
        <f>E31*1000</f>
        <v>1000</v>
      </c>
      <c r="G31" s="168">
        <f>D31*F31</f>
        <v>1000</v>
      </c>
      <c r="H31" s="168">
        <f t="shared" si="2"/>
        <v>12000</v>
      </c>
    </row>
    <row r="32" spans="2:8" s="174" customFormat="1" ht="30" x14ac:dyDescent="0.2">
      <c r="B32" s="161" t="s">
        <v>123</v>
      </c>
      <c r="C32" s="161" t="s">
        <v>256</v>
      </c>
      <c r="D32" s="161">
        <f t="shared" ref="D32:G32" si="4">D33+D34+D38</f>
        <v>16</v>
      </c>
      <c r="E32" s="161"/>
      <c r="F32" s="161"/>
      <c r="G32" s="161">
        <f t="shared" si="4"/>
        <v>19950</v>
      </c>
      <c r="H32" s="161">
        <f>H33+H34+H38</f>
        <v>239400</v>
      </c>
    </row>
    <row r="33" spans="2:8" s="174" customFormat="1" ht="15" x14ac:dyDescent="0.2">
      <c r="B33" s="173"/>
      <c r="C33" s="167" t="s">
        <v>165</v>
      </c>
      <c r="D33" s="168">
        <v>1</v>
      </c>
      <c r="E33" s="168">
        <v>2.8</v>
      </c>
      <c r="F33" s="168">
        <f>E33*1000</f>
        <v>2800</v>
      </c>
      <c r="G33" s="168">
        <f>D33*F33</f>
        <v>2800</v>
      </c>
      <c r="H33" s="168">
        <f>G33*12</f>
        <v>33600</v>
      </c>
    </row>
    <row r="34" spans="2:8" s="174" customFormat="1" ht="30" x14ac:dyDescent="0.2">
      <c r="B34" s="173"/>
      <c r="C34" s="173" t="s">
        <v>257</v>
      </c>
      <c r="D34" s="173">
        <f t="shared" ref="D34:G34" si="5">SUM(D35:D37)</f>
        <v>9</v>
      </c>
      <c r="E34" s="173"/>
      <c r="F34" s="173"/>
      <c r="G34" s="173">
        <f t="shared" si="5"/>
        <v>10300</v>
      </c>
      <c r="H34" s="173">
        <f>SUM(H35:H37)</f>
        <v>123600</v>
      </c>
    </row>
    <row r="35" spans="2:8" s="174" customFormat="1" ht="15" x14ac:dyDescent="0.2">
      <c r="B35" s="173"/>
      <c r="C35" s="167" t="s">
        <v>14</v>
      </c>
      <c r="D35" s="168">
        <v>1</v>
      </c>
      <c r="E35" s="169">
        <v>2</v>
      </c>
      <c r="F35" s="168">
        <f>E35*1000</f>
        <v>2000</v>
      </c>
      <c r="G35" s="168">
        <f>D35*F35</f>
        <v>2000</v>
      </c>
      <c r="H35" s="168">
        <f>G35*12</f>
        <v>24000</v>
      </c>
    </row>
    <row r="36" spans="2:8" s="174" customFormat="1" ht="15" x14ac:dyDescent="0.2">
      <c r="B36" s="173"/>
      <c r="C36" s="167" t="s">
        <v>15</v>
      </c>
      <c r="D36" s="168">
        <v>5</v>
      </c>
      <c r="E36" s="168">
        <v>1.1499999999999999</v>
      </c>
      <c r="F36" s="168">
        <f>E36*1000</f>
        <v>1150</v>
      </c>
      <c r="G36" s="168">
        <f t="shared" ref="G36:G37" si="6">D36*F36</f>
        <v>5750</v>
      </c>
      <c r="H36" s="168">
        <f t="shared" ref="H36:H37" si="7">G36*12</f>
        <v>69000</v>
      </c>
    </row>
    <row r="37" spans="2:8" s="174" customFormat="1" ht="15" x14ac:dyDescent="0.2">
      <c r="B37" s="173"/>
      <c r="C37" s="167" t="s">
        <v>8</v>
      </c>
      <c r="D37" s="168">
        <v>3</v>
      </c>
      <c r="E37" s="172">
        <v>0.85</v>
      </c>
      <c r="F37" s="168">
        <f>E37*1000</f>
        <v>850</v>
      </c>
      <c r="G37" s="168">
        <f t="shared" si="6"/>
        <v>2550</v>
      </c>
      <c r="H37" s="168">
        <f t="shared" si="7"/>
        <v>30600</v>
      </c>
    </row>
    <row r="38" spans="2:8" s="174" customFormat="1" ht="54" customHeight="1" x14ac:dyDescent="0.2">
      <c r="B38" s="173"/>
      <c r="C38" s="173" t="s">
        <v>258</v>
      </c>
      <c r="D38" s="173">
        <f t="shared" ref="D38:G38" si="8">SUM(D39:D41)</f>
        <v>6</v>
      </c>
      <c r="E38" s="173"/>
      <c r="F38" s="173"/>
      <c r="G38" s="173">
        <f t="shared" si="8"/>
        <v>6850</v>
      </c>
      <c r="H38" s="173">
        <f>SUM(H39:H41)</f>
        <v>82200</v>
      </c>
    </row>
    <row r="39" spans="2:8" s="174" customFormat="1" ht="15" x14ac:dyDescent="0.2">
      <c r="B39" s="173"/>
      <c r="C39" s="167" t="s">
        <v>14</v>
      </c>
      <c r="D39" s="168">
        <v>1</v>
      </c>
      <c r="E39" s="169">
        <v>2</v>
      </c>
      <c r="F39" s="168">
        <f>E39*1000</f>
        <v>2000</v>
      </c>
      <c r="G39" s="168">
        <f>D39*F39</f>
        <v>2000</v>
      </c>
      <c r="H39" s="168">
        <f>G39*12</f>
        <v>24000</v>
      </c>
    </row>
    <row r="40" spans="2:8" s="174" customFormat="1" ht="15" x14ac:dyDescent="0.2">
      <c r="B40" s="173"/>
      <c r="C40" s="167" t="s">
        <v>254</v>
      </c>
      <c r="D40" s="168">
        <v>2</v>
      </c>
      <c r="E40" s="168">
        <v>1.1499999999999999</v>
      </c>
      <c r="F40" s="168">
        <f>E40*1000</f>
        <v>1150</v>
      </c>
      <c r="G40" s="168">
        <f t="shared" ref="G40:G41" si="9">D40*F40</f>
        <v>2300</v>
      </c>
      <c r="H40" s="168">
        <f t="shared" ref="H40:H41" si="10">G40*12</f>
        <v>27600</v>
      </c>
    </row>
    <row r="41" spans="2:8" s="174" customFormat="1" ht="15" x14ac:dyDescent="0.2">
      <c r="B41" s="173"/>
      <c r="C41" s="167" t="s">
        <v>259</v>
      </c>
      <c r="D41" s="168">
        <v>3</v>
      </c>
      <c r="E41" s="172">
        <v>0.85</v>
      </c>
      <c r="F41" s="168">
        <f>E41*1000</f>
        <v>850</v>
      </c>
      <c r="G41" s="168">
        <f t="shared" si="9"/>
        <v>2550</v>
      </c>
      <c r="H41" s="168">
        <f t="shared" si="10"/>
        <v>30600</v>
      </c>
    </row>
    <row r="42" spans="2:8" ht="15" x14ac:dyDescent="0.2">
      <c r="B42" s="161" t="s">
        <v>124</v>
      </c>
      <c r="C42" s="161" t="s">
        <v>17</v>
      </c>
      <c r="D42" s="161">
        <f>D43+D44+D48</f>
        <v>8</v>
      </c>
      <c r="E42" s="161"/>
      <c r="F42" s="161"/>
      <c r="G42" s="161">
        <f>G43+G44+G48</f>
        <v>13400</v>
      </c>
      <c r="H42" s="161">
        <f>H43+H44+H48</f>
        <v>160800</v>
      </c>
    </row>
    <row r="43" spans="2:8" ht="15" x14ac:dyDescent="0.2">
      <c r="B43" s="166"/>
      <c r="C43" s="167" t="s">
        <v>165</v>
      </c>
      <c r="D43" s="168">
        <v>1</v>
      </c>
      <c r="E43" s="169">
        <v>2.8</v>
      </c>
      <c r="F43" s="168">
        <f>E43*1000</f>
        <v>2800</v>
      </c>
      <c r="G43" s="168">
        <f>D43*F43</f>
        <v>2800</v>
      </c>
      <c r="H43" s="168">
        <f>G43*12</f>
        <v>33600</v>
      </c>
    </row>
    <row r="44" spans="2:8" ht="17.25" customHeight="1" x14ac:dyDescent="0.2">
      <c r="B44" s="166"/>
      <c r="C44" s="173" t="s">
        <v>260</v>
      </c>
      <c r="D44" s="173">
        <f>SUM(D45:D47)</f>
        <v>3</v>
      </c>
      <c r="E44" s="173"/>
      <c r="F44" s="173"/>
      <c r="G44" s="173">
        <f>SUM(G45:G47)</f>
        <v>4700</v>
      </c>
      <c r="H44" s="173">
        <f>SUM(H45:H47)</f>
        <v>56400</v>
      </c>
    </row>
    <row r="45" spans="2:8" s="171" customFormat="1" ht="15" x14ac:dyDescent="0.2">
      <c r="B45" s="166"/>
      <c r="C45" s="167" t="s">
        <v>14</v>
      </c>
      <c r="D45" s="168">
        <v>1</v>
      </c>
      <c r="E45" s="168">
        <v>2.2000000000000002</v>
      </c>
      <c r="F45" s="168">
        <f>E45*1000</f>
        <v>2200</v>
      </c>
      <c r="G45" s="168">
        <f>D45*F45</f>
        <v>2200</v>
      </c>
      <c r="H45" s="168">
        <f>G45*12</f>
        <v>26400</v>
      </c>
    </row>
    <row r="46" spans="2:8" ht="15" x14ac:dyDescent="0.2">
      <c r="B46" s="166"/>
      <c r="C46" s="167" t="s">
        <v>15</v>
      </c>
      <c r="D46" s="168">
        <v>1</v>
      </c>
      <c r="E46" s="168">
        <v>1.3</v>
      </c>
      <c r="F46" s="168">
        <f>E46*1000</f>
        <v>1300</v>
      </c>
      <c r="G46" s="168">
        <f>D46*F46</f>
        <v>1300</v>
      </c>
      <c r="H46" s="168">
        <f>G46*12</f>
        <v>15600</v>
      </c>
    </row>
    <row r="47" spans="2:8" ht="15" x14ac:dyDescent="0.2">
      <c r="B47" s="166"/>
      <c r="C47" s="167" t="s">
        <v>7</v>
      </c>
      <c r="D47" s="168">
        <v>1</v>
      </c>
      <c r="E47" s="168">
        <v>1.2</v>
      </c>
      <c r="F47" s="168">
        <f>E47*1000</f>
        <v>1200</v>
      </c>
      <c r="G47" s="168">
        <f>D47*F47</f>
        <v>1200</v>
      </c>
      <c r="H47" s="168">
        <f>G47*12</f>
        <v>14400</v>
      </c>
    </row>
    <row r="48" spans="2:8" ht="30" x14ac:dyDescent="0.2">
      <c r="B48" s="166"/>
      <c r="C48" s="175" t="s">
        <v>261</v>
      </c>
      <c r="D48" s="173">
        <f t="shared" ref="D48:G48" si="11">SUM(D49:D51)</f>
        <v>4</v>
      </c>
      <c r="E48" s="173"/>
      <c r="F48" s="173"/>
      <c r="G48" s="173">
        <f t="shared" si="11"/>
        <v>5900</v>
      </c>
      <c r="H48" s="173">
        <f>SUM(H49:H51)</f>
        <v>70800</v>
      </c>
    </row>
    <row r="49" spans="2:8" s="171" customFormat="1" ht="15" x14ac:dyDescent="0.2">
      <c r="B49" s="166"/>
      <c r="C49" s="176" t="s">
        <v>14</v>
      </c>
      <c r="D49" s="177">
        <v>1</v>
      </c>
      <c r="E49" s="177">
        <v>2.2000000000000002</v>
      </c>
      <c r="F49" s="177">
        <f>E49*1000</f>
        <v>2200</v>
      </c>
      <c r="G49" s="177">
        <f>D49*F49</f>
        <v>2200</v>
      </c>
      <c r="H49" s="177">
        <f>G49*12</f>
        <v>26400</v>
      </c>
    </row>
    <row r="50" spans="2:8" ht="15" x14ac:dyDescent="0.2">
      <c r="B50" s="166"/>
      <c r="C50" s="176" t="s">
        <v>15</v>
      </c>
      <c r="D50" s="177">
        <v>1</v>
      </c>
      <c r="E50" s="177">
        <v>1.3</v>
      </c>
      <c r="F50" s="177">
        <f>E50*1000</f>
        <v>1300</v>
      </c>
      <c r="G50" s="177">
        <f>D50*F50</f>
        <v>1300</v>
      </c>
      <c r="H50" s="177">
        <f>G50*12</f>
        <v>15600</v>
      </c>
    </row>
    <row r="51" spans="2:8" ht="15" x14ac:dyDescent="0.2">
      <c r="B51" s="166"/>
      <c r="C51" s="176" t="s">
        <v>7</v>
      </c>
      <c r="D51" s="177">
        <v>2</v>
      </c>
      <c r="E51" s="177">
        <v>1.2</v>
      </c>
      <c r="F51" s="177">
        <f>E51*1000</f>
        <v>1200</v>
      </c>
      <c r="G51" s="177">
        <f>D51*F51</f>
        <v>2400</v>
      </c>
      <c r="H51" s="177">
        <f>G51*12</f>
        <v>28800</v>
      </c>
    </row>
    <row r="52" spans="2:8" ht="15" x14ac:dyDescent="0.2">
      <c r="B52" s="161" t="s">
        <v>125</v>
      </c>
      <c r="C52" s="161" t="s">
        <v>174</v>
      </c>
      <c r="D52" s="161">
        <f>D53+D54+D58+D64</f>
        <v>16</v>
      </c>
      <c r="E52" s="161"/>
      <c r="F52" s="161"/>
      <c r="G52" s="161">
        <f>G53+G54+G58+G64</f>
        <v>24100</v>
      </c>
      <c r="H52" s="161">
        <f>H53+H54+H58+H64</f>
        <v>289200</v>
      </c>
    </row>
    <row r="53" spans="2:8" s="170" customFormat="1" ht="15" x14ac:dyDescent="0.2">
      <c r="B53" s="166"/>
      <c r="C53" s="167" t="s">
        <v>165</v>
      </c>
      <c r="D53" s="168">
        <v>1</v>
      </c>
      <c r="E53" s="169">
        <v>2.8</v>
      </c>
      <c r="F53" s="168">
        <f>E53*1000</f>
        <v>2800</v>
      </c>
      <c r="G53" s="168">
        <f>D53*F53</f>
        <v>2800</v>
      </c>
      <c r="H53" s="168">
        <f>G53*12</f>
        <v>33600</v>
      </c>
    </row>
    <row r="54" spans="2:8" ht="15" x14ac:dyDescent="0.2">
      <c r="B54" s="178"/>
      <c r="C54" s="173" t="s">
        <v>262</v>
      </c>
      <c r="D54" s="173">
        <f>SUM(D55:D57)</f>
        <v>5</v>
      </c>
      <c r="E54" s="173"/>
      <c r="F54" s="173"/>
      <c r="G54" s="173">
        <f>SUM(G55:G57)</f>
        <v>7300</v>
      </c>
      <c r="H54" s="173">
        <f>SUM(H55:H57)</f>
        <v>87600</v>
      </c>
    </row>
    <row r="55" spans="2:8" ht="15" x14ac:dyDescent="0.2">
      <c r="B55" s="166"/>
      <c r="C55" s="167" t="s">
        <v>14</v>
      </c>
      <c r="D55" s="168">
        <v>1</v>
      </c>
      <c r="E55" s="168">
        <v>2.2000000000000002</v>
      </c>
      <c r="F55" s="168">
        <f>E55*1000</f>
        <v>2200</v>
      </c>
      <c r="G55" s="168">
        <f>D55*F55</f>
        <v>2200</v>
      </c>
      <c r="H55" s="168">
        <f>G55*12</f>
        <v>26400</v>
      </c>
    </row>
    <row r="56" spans="2:8" ht="15" x14ac:dyDescent="0.2">
      <c r="B56" s="166"/>
      <c r="C56" s="167" t="s">
        <v>15</v>
      </c>
      <c r="D56" s="168">
        <v>3</v>
      </c>
      <c r="E56" s="168">
        <v>1.3</v>
      </c>
      <c r="F56" s="168">
        <f>E56*1000</f>
        <v>1300</v>
      </c>
      <c r="G56" s="168">
        <f>D56*F56</f>
        <v>3900</v>
      </c>
      <c r="H56" s="168">
        <f>G56*12</f>
        <v>46800</v>
      </c>
    </row>
    <row r="57" spans="2:8" ht="15" x14ac:dyDescent="0.2">
      <c r="B57" s="166"/>
      <c r="C57" s="167" t="s">
        <v>7</v>
      </c>
      <c r="D57" s="168">
        <v>1</v>
      </c>
      <c r="E57" s="168">
        <v>1.2</v>
      </c>
      <c r="F57" s="168">
        <f>E57*1000</f>
        <v>1200</v>
      </c>
      <c r="G57" s="168">
        <f>D57*F57</f>
        <v>1200</v>
      </c>
      <c r="H57" s="168">
        <f>G57*12</f>
        <v>14400</v>
      </c>
    </row>
    <row r="58" spans="2:8" ht="30" x14ac:dyDescent="0.2">
      <c r="B58" s="178"/>
      <c r="C58" s="173" t="s">
        <v>263</v>
      </c>
      <c r="D58" s="173">
        <f>SUM(D59:D63)</f>
        <v>5</v>
      </c>
      <c r="E58" s="173"/>
      <c r="F58" s="173"/>
      <c r="G58" s="173">
        <f>SUM(G59:G63)</f>
        <v>7300</v>
      </c>
      <c r="H58" s="173">
        <f>SUM(H59:H63)</f>
        <v>87600</v>
      </c>
    </row>
    <row r="59" spans="2:8" ht="15" x14ac:dyDescent="0.2">
      <c r="B59" s="166"/>
      <c r="C59" s="167" t="s">
        <v>14</v>
      </c>
      <c r="D59" s="168">
        <v>1</v>
      </c>
      <c r="E59" s="168">
        <v>2.2000000000000002</v>
      </c>
      <c r="F59" s="168">
        <f>E59*1000</f>
        <v>2200</v>
      </c>
      <c r="G59" s="168">
        <f>D59*F59</f>
        <v>2200</v>
      </c>
      <c r="H59" s="168">
        <f>G59*12</f>
        <v>26400</v>
      </c>
    </row>
    <row r="60" spans="2:8" ht="15" x14ac:dyDescent="0.2">
      <c r="B60" s="166"/>
      <c r="C60" s="167" t="s">
        <v>264</v>
      </c>
      <c r="D60" s="168">
        <v>1</v>
      </c>
      <c r="E60" s="168">
        <v>1.6</v>
      </c>
      <c r="F60" s="168">
        <f>E60*1000</f>
        <v>1600</v>
      </c>
      <c r="G60" s="168">
        <f>D60*F60</f>
        <v>1600</v>
      </c>
      <c r="H60" s="168">
        <f>G60*12</f>
        <v>19200</v>
      </c>
    </row>
    <row r="61" spans="2:8" ht="15" x14ac:dyDescent="0.2">
      <c r="B61" s="166"/>
      <c r="C61" s="167" t="s">
        <v>15</v>
      </c>
      <c r="D61" s="168">
        <v>1</v>
      </c>
      <c r="E61" s="168">
        <v>1.3</v>
      </c>
      <c r="F61" s="168">
        <f>E61*1000</f>
        <v>1300</v>
      </c>
      <c r="G61" s="168">
        <f>D61*F61</f>
        <v>1300</v>
      </c>
      <c r="H61" s="168">
        <f>G61*12</f>
        <v>15600</v>
      </c>
    </row>
    <row r="62" spans="2:8" ht="15" x14ac:dyDescent="0.2">
      <c r="B62" s="166"/>
      <c r="C62" s="167" t="s">
        <v>7</v>
      </c>
      <c r="D62" s="168">
        <v>1</v>
      </c>
      <c r="E62" s="168">
        <v>1.2</v>
      </c>
      <c r="F62" s="168">
        <f>E62*1000</f>
        <v>1200</v>
      </c>
      <c r="G62" s="168">
        <f>D62*F62</f>
        <v>1200</v>
      </c>
      <c r="H62" s="168">
        <f>G62*12</f>
        <v>14400</v>
      </c>
    </row>
    <row r="63" spans="2:8" ht="15" x14ac:dyDescent="0.2">
      <c r="B63" s="166"/>
      <c r="C63" s="167" t="s">
        <v>8</v>
      </c>
      <c r="D63" s="168">
        <v>1</v>
      </c>
      <c r="E63" s="169">
        <v>1</v>
      </c>
      <c r="F63" s="168">
        <f>E63*1000</f>
        <v>1000</v>
      </c>
      <c r="G63" s="168">
        <f>D63*F63</f>
        <v>1000</v>
      </c>
      <c r="H63" s="168">
        <f>G63*12</f>
        <v>12000</v>
      </c>
    </row>
    <row r="64" spans="2:8" ht="30" x14ac:dyDescent="0.2">
      <c r="B64" s="178"/>
      <c r="C64" s="173" t="s">
        <v>154</v>
      </c>
      <c r="D64" s="173">
        <f>SUM(D65:D68)</f>
        <v>5</v>
      </c>
      <c r="E64" s="173"/>
      <c r="F64" s="173"/>
      <c r="G64" s="173">
        <f>SUM(G65:G68)</f>
        <v>6700</v>
      </c>
      <c r="H64" s="173">
        <f>SUM(H65:H68)</f>
        <v>80400</v>
      </c>
    </row>
    <row r="65" spans="2:8" ht="15" x14ac:dyDescent="0.2">
      <c r="B65" s="166"/>
      <c r="C65" s="167" t="s">
        <v>14</v>
      </c>
      <c r="D65" s="168">
        <v>1</v>
      </c>
      <c r="E65" s="168">
        <v>2.2000000000000002</v>
      </c>
      <c r="F65" s="168">
        <f>E65*1000</f>
        <v>2200</v>
      </c>
      <c r="G65" s="168">
        <f>D65*F65</f>
        <v>2200</v>
      </c>
      <c r="H65" s="168">
        <f>G65*12</f>
        <v>26400</v>
      </c>
    </row>
    <row r="66" spans="2:8" ht="15" x14ac:dyDescent="0.2">
      <c r="B66" s="166"/>
      <c r="C66" s="167" t="s">
        <v>254</v>
      </c>
      <c r="D66" s="168">
        <v>1</v>
      </c>
      <c r="E66" s="168">
        <v>1.3</v>
      </c>
      <c r="F66" s="168">
        <f>E66*1000</f>
        <v>1300</v>
      </c>
      <c r="G66" s="168">
        <f>D66*F66</f>
        <v>1300</v>
      </c>
      <c r="H66" s="168">
        <f>G66*12</f>
        <v>15600</v>
      </c>
    </row>
    <row r="67" spans="2:8" ht="15" x14ac:dyDescent="0.2">
      <c r="B67" s="179"/>
      <c r="C67" s="167" t="s">
        <v>7</v>
      </c>
      <c r="D67" s="168">
        <v>1</v>
      </c>
      <c r="E67" s="168">
        <v>1.2</v>
      </c>
      <c r="F67" s="168">
        <f>E67*1000</f>
        <v>1200</v>
      </c>
      <c r="G67" s="168">
        <f>D67*F67</f>
        <v>1200</v>
      </c>
      <c r="H67" s="168">
        <f>G67*12</f>
        <v>14400</v>
      </c>
    </row>
    <row r="68" spans="2:8" ht="15" x14ac:dyDescent="0.2">
      <c r="B68" s="179"/>
      <c r="C68" s="167" t="s">
        <v>8</v>
      </c>
      <c r="D68" s="168">
        <v>2</v>
      </c>
      <c r="E68" s="169">
        <v>1</v>
      </c>
      <c r="F68" s="168">
        <f>E68*1000</f>
        <v>1000</v>
      </c>
      <c r="G68" s="168">
        <f>D68*F68</f>
        <v>2000</v>
      </c>
      <c r="H68" s="168">
        <f>G68*12</f>
        <v>24000</v>
      </c>
    </row>
    <row r="69" spans="2:8" s="183" customFormat="1" ht="55.5" customHeight="1" x14ac:dyDescent="0.25">
      <c r="B69" s="180" t="s">
        <v>126</v>
      </c>
      <c r="C69" s="180" t="s">
        <v>265</v>
      </c>
      <c r="D69" s="180">
        <f>D70+D74+D78+D83+D86</f>
        <v>78</v>
      </c>
      <c r="E69" s="180"/>
      <c r="F69" s="181"/>
      <c r="G69" s="182">
        <f>G70+G74+G78+G83+G86</f>
        <v>67550</v>
      </c>
      <c r="H69" s="180">
        <f t="shared" ref="H69:H132" si="12">G69*12</f>
        <v>810600</v>
      </c>
    </row>
    <row r="70" spans="2:8" s="187" customFormat="1" ht="18" customHeight="1" x14ac:dyDescent="0.25">
      <c r="B70" s="184"/>
      <c r="C70" s="185" t="s">
        <v>106</v>
      </c>
      <c r="D70" s="186">
        <f t="shared" ref="D70" si="13">SUM(D71:D73)</f>
        <v>14</v>
      </c>
      <c r="E70" s="186"/>
      <c r="F70" s="186"/>
      <c r="G70" s="186">
        <f>SUM(G71:G73)</f>
        <v>12200</v>
      </c>
      <c r="H70" s="186">
        <f t="shared" si="12"/>
        <v>146400</v>
      </c>
    </row>
    <row r="71" spans="2:8" s="187" customFormat="1" ht="15" x14ac:dyDescent="0.25">
      <c r="B71" s="188"/>
      <c r="C71" s="189" t="s">
        <v>266</v>
      </c>
      <c r="D71" s="164">
        <v>1</v>
      </c>
      <c r="E71" s="164"/>
      <c r="F71" s="190">
        <v>1000</v>
      </c>
      <c r="G71" s="191">
        <f>D71*F71</f>
        <v>1000</v>
      </c>
      <c r="H71" s="168">
        <f t="shared" si="12"/>
        <v>12000</v>
      </c>
    </row>
    <row r="72" spans="2:8" s="187" customFormat="1" ht="15" x14ac:dyDescent="0.25">
      <c r="B72" s="188"/>
      <c r="C72" s="189" t="s">
        <v>266</v>
      </c>
      <c r="D72" s="164">
        <v>1</v>
      </c>
      <c r="E72" s="164"/>
      <c r="F72" s="190">
        <v>1000</v>
      </c>
      <c r="G72" s="191">
        <f>D72*F72</f>
        <v>1000</v>
      </c>
      <c r="H72" s="168">
        <f t="shared" si="12"/>
        <v>12000</v>
      </c>
    </row>
    <row r="73" spans="2:8" s="187" customFormat="1" ht="15" x14ac:dyDescent="0.25">
      <c r="B73" s="188"/>
      <c r="C73" s="189" t="s">
        <v>267</v>
      </c>
      <c r="D73" s="164">
        <v>12</v>
      </c>
      <c r="E73" s="164"/>
      <c r="F73" s="190">
        <v>850</v>
      </c>
      <c r="G73" s="191">
        <f>D73*F73</f>
        <v>10200</v>
      </c>
      <c r="H73" s="168">
        <f t="shared" si="12"/>
        <v>122400</v>
      </c>
    </row>
    <row r="74" spans="2:8" s="187" customFormat="1" ht="15" x14ac:dyDescent="0.25">
      <c r="B74" s="184"/>
      <c r="C74" s="185" t="s">
        <v>268</v>
      </c>
      <c r="D74" s="186">
        <f t="shared" ref="D74" si="14">SUM(D75:D77)</f>
        <v>21</v>
      </c>
      <c r="E74" s="186"/>
      <c r="F74" s="186"/>
      <c r="G74" s="186">
        <f>SUM(G75:G77)</f>
        <v>18150</v>
      </c>
      <c r="H74" s="186">
        <f t="shared" si="12"/>
        <v>217800</v>
      </c>
    </row>
    <row r="75" spans="2:8" s="187" customFormat="1" ht="15" x14ac:dyDescent="0.25">
      <c r="B75" s="188"/>
      <c r="C75" s="188" t="s">
        <v>266</v>
      </c>
      <c r="D75" s="192">
        <v>1</v>
      </c>
      <c r="E75" s="192"/>
      <c r="F75" s="193">
        <v>1000</v>
      </c>
      <c r="G75" s="191">
        <f>D75*F75</f>
        <v>1000</v>
      </c>
      <c r="H75" s="168">
        <f t="shared" si="12"/>
        <v>12000</v>
      </c>
    </row>
    <row r="76" spans="2:8" s="187" customFormat="1" ht="15" x14ac:dyDescent="0.25">
      <c r="B76" s="188"/>
      <c r="C76" s="188" t="s">
        <v>266</v>
      </c>
      <c r="D76" s="192">
        <v>1</v>
      </c>
      <c r="E76" s="192"/>
      <c r="F76" s="193">
        <v>1000</v>
      </c>
      <c r="G76" s="191">
        <f>D76*F76</f>
        <v>1000</v>
      </c>
      <c r="H76" s="168">
        <f t="shared" si="12"/>
        <v>12000</v>
      </c>
    </row>
    <row r="77" spans="2:8" s="187" customFormat="1" ht="15" x14ac:dyDescent="0.25">
      <c r="B77" s="188"/>
      <c r="C77" s="188" t="s">
        <v>267</v>
      </c>
      <c r="D77" s="192">
        <v>19</v>
      </c>
      <c r="E77" s="192"/>
      <c r="F77" s="193">
        <v>850</v>
      </c>
      <c r="G77" s="191">
        <f>D77*F77</f>
        <v>16150</v>
      </c>
      <c r="H77" s="168">
        <f t="shared" si="12"/>
        <v>193800</v>
      </c>
    </row>
    <row r="78" spans="2:8" s="187" customFormat="1" ht="27" customHeight="1" x14ac:dyDescent="0.25">
      <c r="B78" s="184"/>
      <c r="C78" s="185" t="s">
        <v>269</v>
      </c>
      <c r="D78" s="186">
        <f t="shared" ref="D78" si="15">SUM(D79:D82)</f>
        <v>22</v>
      </c>
      <c r="E78" s="186"/>
      <c r="F78" s="186"/>
      <c r="G78" s="186">
        <f>SUM(G79:G82)</f>
        <v>18950</v>
      </c>
      <c r="H78" s="186">
        <f t="shared" si="12"/>
        <v>227400</v>
      </c>
    </row>
    <row r="79" spans="2:8" s="187" customFormat="1" ht="15" x14ac:dyDescent="0.25">
      <c r="B79" s="188"/>
      <c r="C79" s="188" t="s">
        <v>266</v>
      </c>
      <c r="D79" s="194">
        <v>1</v>
      </c>
      <c r="E79" s="194"/>
      <c r="F79" s="195">
        <v>1000</v>
      </c>
      <c r="G79" s="191">
        <f>D79*F79</f>
        <v>1000</v>
      </c>
      <c r="H79" s="168">
        <f t="shared" si="12"/>
        <v>12000</v>
      </c>
    </row>
    <row r="80" spans="2:8" s="187" customFormat="1" ht="15" x14ac:dyDescent="0.25">
      <c r="B80" s="188"/>
      <c r="C80" s="188" t="s">
        <v>266</v>
      </c>
      <c r="D80" s="194">
        <v>1</v>
      </c>
      <c r="E80" s="194"/>
      <c r="F80" s="195">
        <v>1000</v>
      </c>
      <c r="G80" s="191">
        <f>D80*F80</f>
        <v>1000</v>
      </c>
      <c r="H80" s="168">
        <f t="shared" si="12"/>
        <v>12000</v>
      </c>
    </row>
    <row r="81" spans="2:8" s="187" customFormat="1" ht="15" x14ac:dyDescent="0.25">
      <c r="B81" s="188"/>
      <c r="C81" s="188" t="s">
        <v>267</v>
      </c>
      <c r="D81" s="194">
        <v>19</v>
      </c>
      <c r="E81" s="194"/>
      <c r="F81" s="195">
        <v>850</v>
      </c>
      <c r="G81" s="191">
        <f>D81*F81</f>
        <v>16150</v>
      </c>
      <c r="H81" s="168">
        <f t="shared" si="12"/>
        <v>193800</v>
      </c>
    </row>
    <row r="82" spans="2:8" s="187" customFormat="1" ht="15" x14ac:dyDescent="0.25">
      <c r="B82" s="188"/>
      <c r="C82" s="196" t="s">
        <v>270</v>
      </c>
      <c r="D82" s="194">
        <v>1</v>
      </c>
      <c r="E82" s="194"/>
      <c r="F82" s="195">
        <v>800</v>
      </c>
      <c r="G82" s="191">
        <f>D82*F82</f>
        <v>800</v>
      </c>
      <c r="H82" s="168">
        <f t="shared" si="12"/>
        <v>9600</v>
      </c>
    </row>
    <row r="83" spans="2:8" s="197" customFormat="1" ht="15" x14ac:dyDescent="0.25">
      <c r="B83" s="184"/>
      <c r="C83" s="185" t="s">
        <v>271</v>
      </c>
      <c r="D83" s="186">
        <f t="shared" ref="D83" si="16">SUM(D84:D85)</f>
        <v>10</v>
      </c>
      <c r="E83" s="186"/>
      <c r="F83" s="186"/>
      <c r="G83" s="186">
        <f>SUM(G84:G85)</f>
        <v>8650</v>
      </c>
      <c r="H83" s="186">
        <f t="shared" si="12"/>
        <v>103800</v>
      </c>
    </row>
    <row r="84" spans="2:8" s="187" customFormat="1" ht="15" x14ac:dyDescent="0.25">
      <c r="B84" s="188"/>
      <c r="C84" s="189" t="s">
        <v>266</v>
      </c>
      <c r="D84" s="192">
        <v>1</v>
      </c>
      <c r="E84" s="192"/>
      <c r="F84" s="193">
        <v>1000</v>
      </c>
      <c r="G84" s="198">
        <f>D84*F84</f>
        <v>1000</v>
      </c>
      <c r="H84" s="168">
        <f t="shared" si="12"/>
        <v>12000</v>
      </c>
    </row>
    <row r="85" spans="2:8" s="197" customFormat="1" ht="15" x14ac:dyDescent="0.25">
      <c r="B85" s="199"/>
      <c r="C85" s="189" t="s">
        <v>267</v>
      </c>
      <c r="D85" s="192">
        <v>9</v>
      </c>
      <c r="E85" s="192"/>
      <c r="F85" s="193">
        <v>850</v>
      </c>
      <c r="G85" s="198">
        <f>D85*F85</f>
        <v>7650</v>
      </c>
      <c r="H85" s="168">
        <f t="shared" si="12"/>
        <v>91800</v>
      </c>
    </row>
    <row r="86" spans="2:8" s="197" customFormat="1" ht="30" x14ac:dyDescent="0.25">
      <c r="B86" s="184"/>
      <c r="C86" s="185" t="s">
        <v>272</v>
      </c>
      <c r="D86" s="186">
        <f>SUM(D87:D90)</f>
        <v>11</v>
      </c>
      <c r="E86" s="186"/>
      <c r="F86" s="186"/>
      <c r="G86" s="186">
        <f>SUM(G87:G90)</f>
        <v>9600</v>
      </c>
      <c r="H86" s="186">
        <f t="shared" si="12"/>
        <v>115200</v>
      </c>
    </row>
    <row r="87" spans="2:8" s="197" customFormat="1" ht="15" x14ac:dyDescent="0.25">
      <c r="B87" s="199"/>
      <c r="C87" s="199" t="s">
        <v>273</v>
      </c>
      <c r="D87" s="192">
        <v>1</v>
      </c>
      <c r="E87" s="192"/>
      <c r="F87" s="193">
        <v>1000</v>
      </c>
      <c r="G87" s="191">
        <f>D87*F87</f>
        <v>1000</v>
      </c>
      <c r="H87" s="168">
        <f t="shared" si="12"/>
        <v>12000</v>
      </c>
    </row>
    <row r="88" spans="2:8" s="197" customFormat="1" ht="15" x14ac:dyDescent="0.25">
      <c r="B88" s="199"/>
      <c r="C88" s="199" t="s">
        <v>273</v>
      </c>
      <c r="D88" s="192">
        <v>1</v>
      </c>
      <c r="E88" s="192"/>
      <c r="F88" s="193">
        <v>1000</v>
      </c>
      <c r="G88" s="191">
        <f>D88*F88</f>
        <v>1000</v>
      </c>
      <c r="H88" s="168">
        <f t="shared" si="12"/>
        <v>12000</v>
      </c>
    </row>
    <row r="89" spans="2:8" s="197" customFormat="1" ht="15" x14ac:dyDescent="0.25">
      <c r="B89" s="199"/>
      <c r="C89" s="200" t="s">
        <v>274</v>
      </c>
      <c r="D89" s="192">
        <v>8</v>
      </c>
      <c r="E89" s="192"/>
      <c r="F89" s="193">
        <v>850</v>
      </c>
      <c r="G89" s="191">
        <f>D89*F89</f>
        <v>6800</v>
      </c>
      <c r="H89" s="168">
        <f t="shared" si="12"/>
        <v>81600</v>
      </c>
    </row>
    <row r="90" spans="2:8" s="187" customFormat="1" ht="15" x14ac:dyDescent="0.25">
      <c r="B90" s="188"/>
      <c r="C90" s="188" t="s">
        <v>270</v>
      </c>
      <c r="D90" s="192">
        <v>1</v>
      </c>
      <c r="E90" s="192"/>
      <c r="F90" s="193">
        <v>800</v>
      </c>
      <c r="G90" s="191">
        <f>D90*F90</f>
        <v>800</v>
      </c>
      <c r="H90" s="168">
        <f t="shared" si="12"/>
        <v>9600</v>
      </c>
    </row>
    <row r="91" spans="2:8" s="187" customFormat="1" ht="30" x14ac:dyDescent="0.25">
      <c r="B91" s="180" t="s">
        <v>127</v>
      </c>
      <c r="C91" s="180" t="s">
        <v>25</v>
      </c>
      <c r="D91" s="180">
        <f>D92+D99+D101+D103+D105+D107+D109+D111+D113+D115+D117+D119</f>
        <v>43</v>
      </c>
      <c r="E91" s="180"/>
      <c r="F91" s="181"/>
      <c r="G91" s="182">
        <f>G92+G99+G101+G103+G105+G107+G109+G111+G113+G115+G117+G119</f>
        <v>35000</v>
      </c>
      <c r="H91" s="180">
        <f t="shared" si="12"/>
        <v>420000</v>
      </c>
    </row>
    <row r="92" spans="2:8" s="187" customFormat="1" ht="15" x14ac:dyDescent="0.25">
      <c r="B92" s="184"/>
      <c r="C92" s="185" t="s">
        <v>275</v>
      </c>
      <c r="D92" s="186">
        <f>SUM(D93:D98)</f>
        <v>22</v>
      </c>
      <c r="E92" s="186"/>
      <c r="F92" s="186"/>
      <c r="G92" s="186">
        <f>SUM(G93:G98)</f>
        <v>18200</v>
      </c>
      <c r="H92" s="186">
        <f t="shared" si="12"/>
        <v>218400</v>
      </c>
    </row>
    <row r="93" spans="2:8" s="204" customFormat="1" ht="15" x14ac:dyDescent="0.25">
      <c r="B93" s="201"/>
      <c r="C93" s="202" t="s">
        <v>276</v>
      </c>
      <c r="D93" s="203">
        <v>1</v>
      </c>
      <c r="E93" s="203"/>
      <c r="F93" s="191">
        <v>1300</v>
      </c>
      <c r="G93" s="191">
        <f>D93*F93</f>
        <v>1300</v>
      </c>
      <c r="H93" s="168">
        <f t="shared" si="12"/>
        <v>15600</v>
      </c>
    </row>
    <row r="94" spans="2:8" s="204" customFormat="1" ht="15" x14ac:dyDescent="0.25">
      <c r="B94" s="201"/>
      <c r="C94" s="202" t="s">
        <v>270</v>
      </c>
      <c r="D94" s="203">
        <v>2</v>
      </c>
      <c r="E94" s="203"/>
      <c r="F94" s="191">
        <v>800</v>
      </c>
      <c r="G94" s="191">
        <f t="shared" ref="G94:G98" si="17">D94*F94</f>
        <v>1600</v>
      </c>
      <c r="H94" s="168">
        <f t="shared" si="12"/>
        <v>19200</v>
      </c>
    </row>
    <row r="95" spans="2:8" s="204" customFormat="1" ht="15" x14ac:dyDescent="0.25">
      <c r="B95" s="201"/>
      <c r="C95" s="202" t="s">
        <v>8</v>
      </c>
      <c r="D95" s="203">
        <v>1</v>
      </c>
      <c r="E95" s="203"/>
      <c r="F95" s="191">
        <v>500</v>
      </c>
      <c r="G95" s="191">
        <f t="shared" si="17"/>
        <v>500</v>
      </c>
      <c r="H95" s="168">
        <f t="shared" si="12"/>
        <v>6000</v>
      </c>
    </row>
    <row r="96" spans="2:8" s="187" customFormat="1" ht="15" x14ac:dyDescent="0.25">
      <c r="B96" s="188"/>
      <c r="C96" s="205" t="s">
        <v>266</v>
      </c>
      <c r="D96" s="177">
        <v>1</v>
      </c>
      <c r="E96" s="177"/>
      <c r="F96" s="206">
        <v>1000</v>
      </c>
      <c r="G96" s="191">
        <f t="shared" si="17"/>
        <v>1000</v>
      </c>
      <c r="H96" s="168">
        <f t="shared" si="12"/>
        <v>12000</v>
      </c>
    </row>
    <row r="97" spans="2:8" s="187" customFormat="1" ht="15" x14ac:dyDescent="0.25">
      <c r="B97" s="188"/>
      <c r="C97" s="205" t="s">
        <v>266</v>
      </c>
      <c r="D97" s="177">
        <v>1</v>
      </c>
      <c r="E97" s="177"/>
      <c r="F97" s="206">
        <v>1000</v>
      </c>
      <c r="G97" s="191">
        <f t="shared" si="17"/>
        <v>1000</v>
      </c>
      <c r="H97" s="168">
        <f t="shared" si="12"/>
        <v>12000</v>
      </c>
    </row>
    <row r="98" spans="2:8" s="187" customFormat="1" ht="15" x14ac:dyDescent="0.25">
      <c r="B98" s="188"/>
      <c r="C98" s="207" t="s">
        <v>267</v>
      </c>
      <c r="D98" s="177">
        <v>16</v>
      </c>
      <c r="E98" s="177"/>
      <c r="F98" s="206">
        <v>800</v>
      </c>
      <c r="G98" s="191">
        <f t="shared" si="17"/>
        <v>12800</v>
      </c>
      <c r="H98" s="168">
        <f t="shared" si="12"/>
        <v>153600</v>
      </c>
    </row>
    <row r="99" spans="2:8" s="187" customFormat="1" ht="30" x14ac:dyDescent="0.25">
      <c r="B99" s="184">
        <v>1</v>
      </c>
      <c r="C99" s="185" t="s">
        <v>29</v>
      </c>
      <c r="D99" s="186">
        <f>SUM(D100:D100)</f>
        <v>1</v>
      </c>
      <c r="E99" s="186"/>
      <c r="F99" s="186"/>
      <c r="G99" s="186">
        <f>SUM(G100:G100)</f>
        <v>800</v>
      </c>
      <c r="H99" s="186">
        <f t="shared" si="12"/>
        <v>9600</v>
      </c>
    </row>
    <row r="100" spans="2:8" s="187" customFormat="1" ht="15" x14ac:dyDescent="0.25">
      <c r="B100" s="188"/>
      <c r="C100" s="207" t="s">
        <v>267</v>
      </c>
      <c r="D100" s="192">
        <v>1</v>
      </c>
      <c r="E100" s="192"/>
      <c r="F100" s="193">
        <v>800</v>
      </c>
      <c r="G100" s="191">
        <f>D100*F100</f>
        <v>800</v>
      </c>
      <c r="H100" s="168">
        <f t="shared" si="12"/>
        <v>9600</v>
      </c>
    </row>
    <row r="101" spans="2:8" s="187" customFormat="1" ht="30" x14ac:dyDescent="0.25">
      <c r="B101" s="184">
        <v>2</v>
      </c>
      <c r="C101" s="185" t="s">
        <v>32</v>
      </c>
      <c r="D101" s="186">
        <f>SUM(D102:D102)</f>
        <v>3</v>
      </c>
      <c r="E101" s="186"/>
      <c r="F101" s="186"/>
      <c r="G101" s="186">
        <f>SUM(G102:G102)</f>
        <v>2400</v>
      </c>
      <c r="H101" s="186">
        <f t="shared" si="12"/>
        <v>28800</v>
      </c>
    </row>
    <row r="102" spans="2:8" s="187" customFormat="1" ht="15" x14ac:dyDescent="0.25">
      <c r="B102" s="188"/>
      <c r="C102" s="207" t="s">
        <v>267</v>
      </c>
      <c r="D102" s="192">
        <v>3</v>
      </c>
      <c r="E102" s="192"/>
      <c r="F102" s="193">
        <v>800</v>
      </c>
      <c r="G102" s="198">
        <f>D102*F102</f>
        <v>2400</v>
      </c>
      <c r="H102" s="168">
        <f t="shared" si="12"/>
        <v>28800</v>
      </c>
    </row>
    <row r="103" spans="2:8" s="187" customFormat="1" ht="24" customHeight="1" x14ac:dyDescent="0.25">
      <c r="B103" s="184">
        <v>3</v>
      </c>
      <c r="C103" s="185" t="s">
        <v>33</v>
      </c>
      <c r="D103" s="186">
        <f>SUM(D104:D104)</f>
        <v>2</v>
      </c>
      <c r="E103" s="186"/>
      <c r="F103" s="186"/>
      <c r="G103" s="186">
        <f>SUM(G104:G104)</f>
        <v>1600</v>
      </c>
      <c r="H103" s="186">
        <f t="shared" si="12"/>
        <v>19200</v>
      </c>
    </row>
    <row r="104" spans="2:8" s="187" customFormat="1" ht="15" x14ac:dyDescent="0.25">
      <c r="B104" s="188"/>
      <c r="C104" s="207" t="s">
        <v>267</v>
      </c>
      <c r="D104" s="164">
        <v>2</v>
      </c>
      <c r="E104" s="164"/>
      <c r="F104" s="190">
        <v>800</v>
      </c>
      <c r="G104" s="191">
        <f>D104*F104</f>
        <v>1600</v>
      </c>
      <c r="H104" s="168">
        <f t="shared" si="12"/>
        <v>19200</v>
      </c>
    </row>
    <row r="105" spans="2:8" s="187" customFormat="1" ht="15" x14ac:dyDescent="0.25">
      <c r="B105" s="184">
        <v>4</v>
      </c>
      <c r="C105" s="185" t="s">
        <v>34</v>
      </c>
      <c r="D105" s="186">
        <f>SUM(D106:D106)</f>
        <v>1</v>
      </c>
      <c r="E105" s="186"/>
      <c r="F105" s="186"/>
      <c r="G105" s="186">
        <f>SUM(G106:G106)</f>
        <v>800</v>
      </c>
      <c r="H105" s="186">
        <f t="shared" si="12"/>
        <v>9600</v>
      </c>
    </row>
    <row r="106" spans="2:8" s="187" customFormat="1" ht="15" x14ac:dyDescent="0.25">
      <c r="B106" s="188"/>
      <c r="C106" s="207" t="s">
        <v>267</v>
      </c>
      <c r="D106" s="192">
        <v>1</v>
      </c>
      <c r="E106" s="192"/>
      <c r="F106" s="193">
        <v>800</v>
      </c>
      <c r="G106" s="198">
        <f>D106*F106</f>
        <v>800</v>
      </c>
      <c r="H106" s="168">
        <f t="shared" si="12"/>
        <v>9600</v>
      </c>
    </row>
    <row r="107" spans="2:8" s="187" customFormat="1" ht="15" x14ac:dyDescent="0.25">
      <c r="B107" s="184">
        <v>5</v>
      </c>
      <c r="C107" s="185" t="s">
        <v>35</v>
      </c>
      <c r="D107" s="186">
        <f>SUM(D108:D108)</f>
        <v>2</v>
      </c>
      <c r="E107" s="186"/>
      <c r="F107" s="186"/>
      <c r="G107" s="186">
        <f>SUM(G108:G108)</f>
        <v>1600</v>
      </c>
      <c r="H107" s="186">
        <f t="shared" si="12"/>
        <v>19200</v>
      </c>
    </row>
    <row r="108" spans="2:8" s="187" customFormat="1" ht="15" x14ac:dyDescent="0.25">
      <c r="B108" s="188"/>
      <c r="C108" s="207" t="s">
        <v>267</v>
      </c>
      <c r="D108" s="192">
        <v>2</v>
      </c>
      <c r="E108" s="192"/>
      <c r="F108" s="193">
        <v>800</v>
      </c>
      <c r="G108" s="193">
        <f>D108*F108</f>
        <v>1600</v>
      </c>
      <c r="H108" s="168">
        <f t="shared" si="12"/>
        <v>19200</v>
      </c>
    </row>
    <row r="109" spans="2:8" s="187" customFormat="1" ht="15" x14ac:dyDescent="0.25">
      <c r="B109" s="184">
        <v>6</v>
      </c>
      <c r="C109" s="185" t="s">
        <v>36</v>
      </c>
      <c r="D109" s="186">
        <f>SUM(D110:D110)</f>
        <v>1</v>
      </c>
      <c r="E109" s="186"/>
      <c r="F109" s="186"/>
      <c r="G109" s="186">
        <f>SUM(G110:G110)</f>
        <v>800</v>
      </c>
      <c r="H109" s="186">
        <f t="shared" si="12"/>
        <v>9600</v>
      </c>
    </row>
    <row r="110" spans="2:8" s="187" customFormat="1" ht="15" x14ac:dyDescent="0.25">
      <c r="B110" s="188"/>
      <c r="C110" s="207" t="s">
        <v>267</v>
      </c>
      <c r="D110" s="208">
        <v>1</v>
      </c>
      <c r="E110" s="208"/>
      <c r="F110" s="209">
        <v>800</v>
      </c>
      <c r="G110" s="209">
        <f>D110*F110</f>
        <v>800</v>
      </c>
      <c r="H110" s="168">
        <f t="shared" si="12"/>
        <v>9600</v>
      </c>
    </row>
    <row r="111" spans="2:8" s="187" customFormat="1" ht="30" x14ac:dyDescent="0.25">
      <c r="B111" s="184">
        <v>7</v>
      </c>
      <c r="C111" s="185" t="s">
        <v>37</v>
      </c>
      <c r="D111" s="186">
        <f>SUM(D112:D112)</f>
        <v>2</v>
      </c>
      <c r="E111" s="186"/>
      <c r="F111" s="186"/>
      <c r="G111" s="186">
        <f>SUM(G112:G112)</f>
        <v>1600</v>
      </c>
      <c r="H111" s="186">
        <f t="shared" si="12"/>
        <v>19200</v>
      </c>
    </row>
    <row r="112" spans="2:8" s="187" customFormat="1" ht="15" x14ac:dyDescent="0.25">
      <c r="B112" s="188"/>
      <c r="C112" s="207" t="s">
        <v>267</v>
      </c>
      <c r="D112" s="164">
        <v>2</v>
      </c>
      <c r="E112" s="164"/>
      <c r="F112" s="190">
        <v>800</v>
      </c>
      <c r="G112" s="191">
        <f>D112*F112</f>
        <v>1600</v>
      </c>
      <c r="H112" s="168">
        <f t="shared" si="12"/>
        <v>19200</v>
      </c>
    </row>
    <row r="113" spans="2:8" s="187" customFormat="1" ht="15" x14ac:dyDescent="0.25">
      <c r="B113" s="184">
        <v>8</v>
      </c>
      <c r="C113" s="185" t="s">
        <v>38</v>
      </c>
      <c r="D113" s="186">
        <f>SUM(D114:D114)</f>
        <v>3</v>
      </c>
      <c r="E113" s="186"/>
      <c r="F113" s="186"/>
      <c r="G113" s="186">
        <f>SUM(G114:G114)</f>
        <v>2400</v>
      </c>
      <c r="H113" s="186">
        <f t="shared" si="12"/>
        <v>28800</v>
      </c>
    </row>
    <row r="114" spans="2:8" s="187" customFormat="1" ht="15" x14ac:dyDescent="0.25">
      <c r="B114" s="188"/>
      <c r="C114" s="207" t="s">
        <v>267</v>
      </c>
      <c r="D114" s="192">
        <v>3</v>
      </c>
      <c r="E114" s="192"/>
      <c r="F114" s="193">
        <v>800</v>
      </c>
      <c r="G114" s="193">
        <f>D114*F114</f>
        <v>2400</v>
      </c>
      <c r="H114" s="168">
        <f t="shared" si="12"/>
        <v>28800</v>
      </c>
    </row>
    <row r="115" spans="2:8" s="187" customFormat="1" ht="15" x14ac:dyDescent="0.25">
      <c r="B115" s="184">
        <v>9</v>
      </c>
      <c r="C115" s="185" t="s">
        <v>39</v>
      </c>
      <c r="D115" s="186">
        <f>SUM(D116:D116)</f>
        <v>1</v>
      </c>
      <c r="E115" s="186"/>
      <c r="F115" s="186"/>
      <c r="G115" s="186">
        <f>SUM(G116:G116)</f>
        <v>800</v>
      </c>
      <c r="H115" s="186">
        <f t="shared" si="12"/>
        <v>9600</v>
      </c>
    </row>
    <row r="116" spans="2:8" s="187" customFormat="1" ht="15" x14ac:dyDescent="0.25">
      <c r="B116" s="188"/>
      <c r="C116" s="207" t="s">
        <v>267</v>
      </c>
      <c r="D116" s="192">
        <v>1</v>
      </c>
      <c r="E116" s="192"/>
      <c r="F116" s="193">
        <v>800</v>
      </c>
      <c r="G116" s="193">
        <f>D116*F116</f>
        <v>800</v>
      </c>
      <c r="H116" s="168">
        <f t="shared" si="12"/>
        <v>9600</v>
      </c>
    </row>
    <row r="117" spans="2:8" s="187" customFormat="1" ht="15" x14ac:dyDescent="0.25">
      <c r="B117" s="184">
        <v>10</v>
      </c>
      <c r="C117" s="185" t="s">
        <v>40</v>
      </c>
      <c r="D117" s="186">
        <f>SUM(D118:D118)</f>
        <v>2</v>
      </c>
      <c r="E117" s="186"/>
      <c r="F117" s="186"/>
      <c r="G117" s="186">
        <f>SUM(G118:G118)</f>
        <v>1600</v>
      </c>
      <c r="H117" s="186">
        <f t="shared" si="12"/>
        <v>19200</v>
      </c>
    </row>
    <row r="118" spans="2:8" s="187" customFormat="1" ht="15" x14ac:dyDescent="0.25">
      <c r="B118" s="188"/>
      <c r="C118" s="207" t="s">
        <v>267</v>
      </c>
      <c r="D118" s="164">
        <v>2</v>
      </c>
      <c r="E118" s="164"/>
      <c r="F118" s="190">
        <v>800</v>
      </c>
      <c r="G118" s="190">
        <f>D118*F118</f>
        <v>1600</v>
      </c>
      <c r="H118" s="168">
        <f t="shared" si="12"/>
        <v>19200</v>
      </c>
    </row>
    <row r="119" spans="2:8" s="187" customFormat="1" ht="15" x14ac:dyDescent="0.25">
      <c r="B119" s="184">
        <v>11</v>
      </c>
      <c r="C119" s="185" t="s">
        <v>41</v>
      </c>
      <c r="D119" s="186">
        <f>SUM(D120:D120)</f>
        <v>3</v>
      </c>
      <c r="E119" s="186"/>
      <c r="F119" s="186"/>
      <c r="G119" s="186">
        <f>SUM(G120:G120)</f>
        <v>2400</v>
      </c>
      <c r="H119" s="186">
        <f t="shared" si="12"/>
        <v>28800</v>
      </c>
    </row>
    <row r="120" spans="2:8" s="187" customFormat="1" ht="15" x14ac:dyDescent="0.25">
      <c r="B120" s="199"/>
      <c r="C120" s="207" t="s">
        <v>267</v>
      </c>
      <c r="D120" s="164">
        <v>3</v>
      </c>
      <c r="E120" s="164"/>
      <c r="F120" s="190">
        <v>800</v>
      </c>
      <c r="G120" s="190">
        <f>D120*F120</f>
        <v>2400</v>
      </c>
      <c r="H120" s="168">
        <f t="shared" si="12"/>
        <v>28800</v>
      </c>
    </row>
    <row r="121" spans="2:8" s="187" customFormat="1" ht="45" x14ac:dyDescent="0.25">
      <c r="B121" s="180" t="s">
        <v>128</v>
      </c>
      <c r="C121" s="180" t="s">
        <v>277</v>
      </c>
      <c r="D121" s="180">
        <f>D122+D128+D130+D132</f>
        <v>9</v>
      </c>
      <c r="E121" s="180"/>
      <c r="F121" s="181"/>
      <c r="G121" s="182">
        <f>G122+G128+G130+G132</f>
        <v>7600</v>
      </c>
      <c r="H121" s="180">
        <f t="shared" si="12"/>
        <v>91200</v>
      </c>
    </row>
    <row r="122" spans="2:8" s="187" customFormat="1" ht="15" x14ac:dyDescent="0.25">
      <c r="B122" s="184"/>
      <c r="C122" s="185" t="s">
        <v>278</v>
      </c>
      <c r="D122" s="186">
        <f>SUM(D123:D127)</f>
        <v>6</v>
      </c>
      <c r="E122" s="186"/>
      <c r="F122" s="186"/>
      <c r="G122" s="186">
        <f>SUM(G123:G127)</f>
        <v>5200</v>
      </c>
      <c r="H122" s="186">
        <f t="shared" si="12"/>
        <v>62400</v>
      </c>
    </row>
    <row r="123" spans="2:8" s="204" customFormat="1" ht="15" x14ac:dyDescent="0.25">
      <c r="B123" s="201"/>
      <c r="C123" s="202" t="s">
        <v>276</v>
      </c>
      <c r="D123" s="203">
        <v>1</v>
      </c>
      <c r="E123" s="203"/>
      <c r="F123" s="191">
        <v>1300</v>
      </c>
      <c r="G123" s="191">
        <f t="shared" ref="G123:G127" si="18">D123*F123</f>
        <v>1300</v>
      </c>
      <c r="H123" s="168">
        <f t="shared" si="12"/>
        <v>15600</v>
      </c>
    </row>
    <row r="124" spans="2:8" s="187" customFormat="1" ht="15" x14ac:dyDescent="0.25">
      <c r="B124" s="188"/>
      <c r="C124" s="210" t="s">
        <v>270</v>
      </c>
      <c r="D124" s="192">
        <v>1</v>
      </c>
      <c r="E124" s="192"/>
      <c r="F124" s="193">
        <v>800</v>
      </c>
      <c r="G124" s="191">
        <f t="shared" si="18"/>
        <v>800</v>
      </c>
      <c r="H124" s="168">
        <f t="shared" si="12"/>
        <v>9600</v>
      </c>
    </row>
    <row r="125" spans="2:8" s="187" customFormat="1" ht="15" x14ac:dyDescent="0.25">
      <c r="B125" s="188"/>
      <c r="C125" s="210" t="s">
        <v>8</v>
      </c>
      <c r="D125" s="192">
        <v>1</v>
      </c>
      <c r="E125" s="192"/>
      <c r="F125" s="193">
        <v>500</v>
      </c>
      <c r="G125" s="191">
        <f t="shared" si="18"/>
        <v>500</v>
      </c>
      <c r="H125" s="168">
        <f t="shared" si="12"/>
        <v>6000</v>
      </c>
    </row>
    <row r="126" spans="2:8" s="187" customFormat="1" ht="15" x14ac:dyDescent="0.25">
      <c r="B126" s="188"/>
      <c r="C126" s="210" t="s">
        <v>266</v>
      </c>
      <c r="D126" s="192">
        <v>1</v>
      </c>
      <c r="E126" s="192"/>
      <c r="F126" s="193">
        <v>1000</v>
      </c>
      <c r="G126" s="191">
        <f t="shared" si="18"/>
        <v>1000</v>
      </c>
      <c r="H126" s="168">
        <f t="shared" si="12"/>
        <v>12000</v>
      </c>
    </row>
    <row r="127" spans="2:8" s="187" customFormat="1" ht="15" x14ac:dyDescent="0.25">
      <c r="B127" s="188"/>
      <c r="C127" s="210" t="s">
        <v>267</v>
      </c>
      <c r="D127" s="192">
        <v>2</v>
      </c>
      <c r="E127" s="192"/>
      <c r="F127" s="193">
        <v>800</v>
      </c>
      <c r="G127" s="191">
        <f t="shared" si="18"/>
        <v>1600</v>
      </c>
      <c r="H127" s="168">
        <f t="shared" si="12"/>
        <v>19200</v>
      </c>
    </row>
    <row r="128" spans="2:8" s="187" customFormat="1" ht="15" x14ac:dyDescent="0.25">
      <c r="B128" s="184">
        <v>1</v>
      </c>
      <c r="C128" s="185" t="s">
        <v>45</v>
      </c>
      <c r="D128" s="186">
        <f>SUM(D129:D129)</f>
        <v>1</v>
      </c>
      <c r="E128" s="186"/>
      <c r="F128" s="186"/>
      <c r="G128" s="186">
        <f>SUM(G129:G129)</f>
        <v>800</v>
      </c>
      <c r="H128" s="186">
        <f t="shared" si="12"/>
        <v>9600</v>
      </c>
    </row>
    <row r="129" spans="2:8" s="187" customFormat="1" ht="15" x14ac:dyDescent="0.25">
      <c r="B129" s="188"/>
      <c r="C129" s="210" t="s">
        <v>274</v>
      </c>
      <c r="D129" s="164">
        <v>1</v>
      </c>
      <c r="E129" s="164"/>
      <c r="F129" s="190">
        <v>800</v>
      </c>
      <c r="G129" s="191">
        <f>D129*F129</f>
        <v>800</v>
      </c>
      <c r="H129" s="168">
        <f t="shared" si="12"/>
        <v>9600</v>
      </c>
    </row>
    <row r="130" spans="2:8" s="187" customFormat="1" ht="15" x14ac:dyDescent="0.25">
      <c r="B130" s="184">
        <v>2</v>
      </c>
      <c r="C130" s="185" t="s">
        <v>279</v>
      </c>
      <c r="D130" s="186">
        <f>SUM(D131:D131)</f>
        <v>1</v>
      </c>
      <c r="E130" s="186"/>
      <c r="F130" s="186"/>
      <c r="G130" s="186">
        <f>SUM(G131:G131)</f>
        <v>800</v>
      </c>
      <c r="H130" s="186">
        <f t="shared" si="12"/>
        <v>9600</v>
      </c>
    </row>
    <row r="131" spans="2:8" s="187" customFormat="1" ht="15" x14ac:dyDescent="0.25">
      <c r="B131" s="188"/>
      <c r="C131" s="210" t="s">
        <v>267</v>
      </c>
      <c r="D131" s="164">
        <v>1</v>
      </c>
      <c r="E131" s="164"/>
      <c r="F131" s="190">
        <v>800</v>
      </c>
      <c r="G131" s="190">
        <f>D131*F131</f>
        <v>800</v>
      </c>
      <c r="H131" s="168">
        <f t="shared" si="12"/>
        <v>9600</v>
      </c>
    </row>
    <row r="132" spans="2:8" s="187" customFormat="1" ht="15" x14ac:dyDescent="0.25">
      <c r="B132" s="211">
        <v>3</v>
      </c>
      <c r="C132" s="212" t="s">
        <v>280</v>
      </c>
      <c r="D132" s="186">
        <f>SUM(D133:D133)</f>
        <v>1</v>
      </c>
      <c r="E132" s="213"/>
      <c r="F132" s="186"/>
      <c r="G132" s="186">
        <f>SUM(G133:G133)</f>
        <v>800</v>
      </c>
      <c r="H132" s="186">
        <f t="shared" si="12"/>
        <v>9600</v>
      </c>
    </row>
    <row r="133" spans="2:8" s="187" customFormat="1" ht="15" x14ac:dyDescent="0.25">
      <c r="B133" s="188"/>
      <c r="C133" s="210" t="s">
        <v>281</v>
      </c>
      <c r="D133" s="192">
        <v>1</v>
      </c>
      <c r="E133" s="192"/>
      <c r="F133" s="193">
        <v>800</v>
      </c>
      <c r="G133" s="193">
        <f>D133*F133</f>
        <v>800</v>
      </c>
      <c r="H133" s="168">
        <f t="shared" ref="H133:H196" si="19">G133*12</f>
        <v>9600</v>
      </c>
    </row>
    <row r="134" spans="2:8" s="187" customFormat="1" ht="30" x14ac:dyDescent="0.25">
      <c r="B134" s="180" t="s">
        <v>282</v>
      </c>
      <c r="C134" s="180" t="s">
        <v>48</v>
      </c>
      <c r="D134" s="180">
        <f>D135+D141+D143</f>
        <v>11</v>
      </c>
      <c r="E134" s="180"/>
      <c r="F134" s="181"/>
      <c r="G134" s="182">
        <f>G135+G141+G143</f>
        <v>9200</v>
      </c>
      <c r="H134" s="180">
        <f t="shared" si="19"/>
        <v>110400</v>
      </c>
    </row>
    <row r="135" spans="2:8" s="187" customFormat="1" ht="15" x14ac:dyDescent="0.25">
      <c r="B135" s="211"/>
      <c r="C135" s="212" t="s">
        <v>283</v>
      </c>
      <c r="D135" s="186">
        <f>SUM(D136:D140)</f>
        <v>7</v>
      </c>
      <c r="E135" s="213"/>
      <c r="F135" s="186"/>
      <c r="G135" s="186">
        <f>SUM(G136:G140)</f>
        <v>6000</v>
      </c>
      <c r="H135" s="186">
        <f t="shared" si="19"/>
        <v>72000</v>
      </c>
    </row>
    <row r="136" spans="2:8" s="204" customFormat="1" ht="15" x14ac:dyDescent="0.25">
      <c r="B136" s="201"/>
      <c r="C136" s="202" t="s">
        <v>276</v>
      </c>
      <c r="D136" s="203">
        <v>1</v>
      </c>
      <c r="E136" s="203"/>
      <c r="F136" s="191">
        <v>1300</v>
      </c>
      <c r="G136" s="191">
        <f t="shared" ref="G136:G140" si="20">D136*F136</f>
        <v>1300</v>
      </c>
      <c r="H136" s="168">
        <f t="shared" si="19"/>
        <v>15600</v>
      </c>
    </row>
    <row r="137" spans="2:8" s="187" customFormat="1" ht="15" x14ac:dyDescent="0.25">
      <c r="B137" s="188"/>
      <c r="C137" s="210" t="s">
        <v>284</v>
      </c>
      <c r="D137" s="208">
        <v>1</v>
      </c>
      <c r="E137" s="208"/>
      <c r="F137" s="209">
        <v>800</v>
      </c>
      <c r="G137" s="191">
        <f t="shared" si="20"/>
        <v>800</v>
      </c>
      <c r="H137" s="168">
        <f t="shared" si="19"/>
        <v>9600</v>
      </c>
    </row>
    <row r="138" spans="2:8" s="187" customFormat="1" ht="15" x14ac:dyDescent="0.25">
      <c r="B138" s="188"/>
      <c r="C138" s="210" t="s">
        <v>8</v>
      </c>
      <c r="D138" s="208">
        <v>1</v>
      </c>
      <c r="E138" s="208"/>
      <c r="F138" s="209">
        <v>500</v>
      </c>
      <c r="G138" s="191">
        <f t="shared" si="20"/>
        <v>500</v>
      </c>
      <c r="H138" s="168">
        <f t="shared" si="19"/>
        <v>6000</v>
      </c>
    </row>
    <row r="139" spans="2:8" s="187" customFormat="1" ht="15" x14ac:dyDescent="0.25">
      <c r="B139" s="188"/>
      <c r="C139" s="210" t="s">
        <v>266</v>
      </c>
      <c r="D139" s="208">
        <v>1</v>
      </c>
      <c r="E139" s="208"/>
      <c r="F139" s="209">
        <v>1000</v>
      </c>
      <c r="G139" s="191">
        <f t="shared" si="20"/>
        <v>1000</v>
      </c>
      <c r="H139" s="168">
        <f t="shared" si="19"/>
        <v>12000</v>
      </c>
    </row>
    <row r="140" spans="2:8" s="187" customFormat="1" ht="15" x14ac:dyDescent="0.25">
      <c r="B140" s="188"/>
      <c r="C140" s="214" t="s">
        <v>267</v>
      </c>
      <c r="D140" s="208">
        <v>3</v>
      </c>
      <c r="E140" s="208"/>
      <c r="F140" s="209">
        <v>800</v>
      </c>
      <c r="G140" s="191">
        <f t="shared" si="20"/>
        <v>2400</v>
      </c>
      <c r="H140" s="168">
        <f t="shared" si="19"/>
        <v>28800</v>
      </c>
    </row>
    <row r="141" spans="2:8" s="187" customFormat="1" ht="15" x14ac:dyDescent="0.25">
      <c r="B141" s="211">
        <v>1</v>
      </c>
      <c r="C141" s="212" t="s">
        <v>285</v>
      </c>
      <c r="D141" s="186">
        <f>SUM(D142:D142)</f>
        <v>3</v>
      </c>
      <c r="E141" s="213"/>
      <c r="F141" s="186"/>
      <c r="G141" s="186">
        <f>SUM(G142:G142)</f>
        <v>2400</v>
      </c>
      <c r="H141" s="186">
        <f t="shared" si="19"/>
        <v>28800</v>
      </c>
    </row>
    <row r="142" spans="2:8" s="215" customFormat="1" ht="15" x14ac:dyDescent="0.25">
      <c r="B142" s="196"/>
      <c r="C142" s="214" t="s">
        <v>267</v>
      </c>
      <c r="D142" s="192">
        <v>3</v>
      </c>
      <c r="E142" s="192"/>
      <c r="F142" s="193">
        <v>800</v>
      </c>
      <c r="G142" s="193">
        <f>D142*F142</f>
        <v>2400</v>
      </c>
      <c r="H142" s="168">
        <f t="shared" si="19"/>
        <v>28800</v>
      </c>
    </row>
    <row r="143" spans="2:8" s="187" customFormat="1" ht="30" x14ac:dyDescent="0.25">
      <c r="B143" s="211">
        <v>2</v>
      </c>
      <c r="C143" s="212" t="s">
        <v>286</v>
      </c>
      <c r="D143" s="186">
        <f>SUM(D144:D144)</f>
        <v>1</v>
      </c>
      <c r="E143" s="213"/>
      <c r="F143" s="186"/>
      <c r="G143" s="186">
        <f>SUM(G144:G144)</f>
        <v>800</v>
      </c>
      <c r="H143" s="186">
        <f t="shared" si="19"/>
        <v>9600</v>
      </c>
    </row>
    <row r="144" spans="2:8" s="187" customFormat="1" ht="15" x14ac:dyDescent="0.25">
      <c r="B144" s="188"/>
      <c r="C144" s="214" t="s">
        <v>267</v>
      </c>
      <c r="D144" s="192">
        <v>1</v>
      </c>
      <c r="E144" s="192"/>
      <c r="F144" s="193">
        <v>800</v>
      </c>
      <c r="G144" s="193">
        <f>D144*F144</f>
        <v>800</v>
      </c>
      <c r="H144" s="168">
        <f t="shared" si="19"/>
        <v>9600</v>
      </c>
    </row>
    <row r="145" spans="2:8" s="197" customFormat="1" ht="45" x14ac:dyDescent="0.25">
      <c r="B145" s="180" t="s">
        <v>287</v>
      </c>
      <c r="C145" s="180" t="s">
        <v>51</v>
      </c>
      <c r="D145" s="180">
        <f>D146+D152+D154+D156+D158+D160+D162+D164+D166</f>
        <v>25</v>
      </c>
      <c r="E145" s="180"/>
      <c r="F145" s="181"/>
      <c r="G145" s="182">
        <f>G146+G152+G154+G156+G158+G160+G162+G164+G166</f>
        <v>20400</v>
      </c>
      <c r="H145" s="180">
        <f t="shared" si="19"/>
        <v>244800</v>
      </c>
    </row>
    <row r="146" spans="2:8" s="197" customFormat="1" ht="15" x14ac:dyDescent="0.25">
      <c r="B146" s="184"/>
      <c r="C146" s="216" t="s">
        <v>288</v>
      </c>
      <c r="D146" s="186">
        <f>SUM(D147:D151)</f>
        <v>10</v>
      </c>
      <c r="E146" s="213"/>
      <c r="F146" s="186"/>
      <c r="G146" s="186">
        <f>SUM(G147:G151)</f>
        <v>8400</v>
      </c>
      <c r="H146" s="186">
        <f t="shared" si="19"/>
        <v>100800</v>
      </c>
    </row>
    <row r="147" spans="2:8" s="204" customFormat="1" ht="15" x14ac:dyDescent="0.25">
      <c r="B147" s="201"/>
      <c r="C147" s="202" t="s">
        <v>276</v>
      </c>
      <c r="D147" s="203">
        <v>1</v>
      </c>
      <c r="E147" s="203"/>
      <c r="F147" s="191">
        <v>1300</v>
      </c>
      <c r="G147" s="191">
        <f t="shared" ref="G147:G151" si="21">D147*F147</f>
        <v>1300</v>
      </c>
      <c r="H147" s="168">
        <f t="shared" si="19"/>
        <v>15600</v>
      </c>
    </row>
    <row r="148" spans="2:8" s="187" customFormat="1" ht="15" x14ac:dyDescent="0.25">
      <c r="B148" s="188"/>
      <c r="C148" s="188" t="s">
        <v>8</v>
      </c>
      <c r="D148" s="208">
        <v>1</v>
      </c>
      <c r="E148" s="208"/>
      <c r="F148" s="209">
        <v>500</v>
      </c>
      <c r="G148" s="191">
        <f t="shared" si="21"/>
        <v>500</v>
      </c>
      <c r="H148" s="168">
        <f t="shared" si="19"/>
        <v>6000</v>
      </c>
    </row>
    <row r="149" spans="2:8" s="187" customFormat="1" ht="15" x14ac:dyDescent="0.25">
      <c r="B149" s="188"/>
      <c r="C149" s="196" t="s">
        <v>270</v>
      </c>
      <c r="D149" s="208">
        <v>1</v>
      </c>
      <c r="E149" s="208"/>
      <c r="F149" s="209">
        <v>800</v>
      </c>
      <c r="G149" s="191">
        <f t="shared" si="21"/>
        <v>800</v>
      </c>
      <c r="H149" s="168">
        <f t="shared" si="19"/>
        <v>9600</v>
      </c>
    </row>
    <row r="150" spans="2:8" s="187" customFormat="1" ht="15" x14ac:dyDescent="0.25">
      <c r="B150" s="188"/>
      <c r="C150" s="188" t="s">
        <v>266</v>
      </c>
      <c r="D150" s="208">
        <v>1</v>
      </c>
      <c r="E150" s="208"/>
      <c r="F150" s="209">
        <v>1000</v>
      </c>
      <c r="G150" s="191">
        <f t="shared" si="21"/>
        <v>1000</v>
      </c>
      <c r="H150" s="168">
        <f t="shared" si="19"/>
        <v>12000</v>
      </c>
    </row>
    <row r="151" spans="2:8" s="187" customFormat="1" ht="15" x14ac:dyDescent="0.25">
      <c r="B151" s="188"/>
      <c r="C151" s="188" t="s">
        <v>267</v>
      </c>
      <c r="D151" s="208">
        <v>6</v>
      </c>
      <c r="E151" s="208"/>
      <c r="F151" s="209">
        <v>800</v>
      </c>
      <c r="G151" s="191">
        <f t="shared" si="21"/>
        <v>4800</v>
      </c>
      <c r="H151" s="168">
        <f t="shared" si="19"/>
        <v>57600</v>
      </c>
    </row>
    <row r="152" spans="2:8" s="197" customFormat="1" ht="15" x14ac:dyDescent="0.25">
      <c r="B152" s="211">
        <v>1</v>
      </c>
      <c r="C152" s="184" t="s">
        <v>289</v>
      </c>
      <c r="D152" s="186">
        <f>SUM(D153:D153)</f>
        <v>1</v>
      </c>
      <c r="E152" s="213"/>
      <c r="F152" s="186"/>
      <c r="G152" s="186">
        <f>SUM(G153:G153)</f>
        <v>800</v>
      </c>
      <c r="H152" s="186">
        <f t="shared" si="19"/>
        <v>9600</v>
      </c>
    </row>
    <row r="153" spans="2:8" s="187" customFormat="1" ht="15" x14ac:dyDescent="0.25">
      <c r="B153" s="188"/>
      <c r="C153" s="188" t="s">
        <v>290</v>
      </c>
      <c r="D153" s="192">
        <v>1</v>
      </c>
      <c r="E153" s="192"/>
      <c r="F153" s="193">
        <v>800</v>
      </c>
      <c r="G153" s="191">
        <f t="shared" ref="G153:G186" si="22">D153*F153</f>
        <v>800</v>
      </c>
      <c r="H153" s="168">
        <f t="shared" si="19"/>
        <v>9600</v>
      </c>
    </row>
    <row r="154" spans="2:8" s="187" customFormat="1" ht="30" x14ac:dyDescent="0.25">
      <c r="B154" s="211">
        <v>2</v>
      </c>
      <c r="C154" s="217" t="s">
        <v>291</v>
      </c>
      <c r="D154" s="186">
        <f>SUM(D155:D155)</f>
        <v>3</v>
      </c>
      <c r="E154" s="213"/>
      <c r="F154" s="186"/>
      <c r="G154" s="186">
        <f>SUM(G155:G155)</f>
        <v>2400</v>
      </c>
      <c r="H154" s="186">
        <f t="shared" si="19"/>
        <v>28800</v>
      </c>
    </row>
    <row r="155" spans="2:8" s="187" customFormat="1" ht="15" x14ac:dyDescent="0.25">
      <c r="B155" s="188"/>
      <c r="C155" s="188" t="s">
        <v>267</v>
      </c>
      <c r="D155" s="192">
        <v>3</v>
      </c>
      <c r="E155" s="192"/>
      <c r="F155" s="193">
        <v>800</v>
      </c>
      <c r="G155" s="191">
        <f t="shared" si="22"/>
        <v>2400</v>
      </c>
      <c r="H155" s="168">
        <f t="shared" si="19"/>
        <v>28800</v>
      </c>
    </row>
    <row r="156" spans="2:8" s="197" customFormat="1" ht="15" x14ac:dyDescent="0.25">
      <c r="B156" s="211">
        <v>3</v>
      </c>
      <c r="C156" s="217" t="s">
        <v>292</v>
      </c>
      <c r="D156" s="186">
        <f>SUM(D157:D157)</f>
        <v>2</v>
      </c>
      <c r="E156" s="213"/>
      <c r="F156" s="186"/>
      <c r="G156" s="186">
        <f>SUM(G157:G157)</f>
        <v>1600</v>
      </c>
      <c r="H156" s="186">
        <f t="shared" si="19"/>
        <v>19200</v>
      </c>
    </row>
    <row r="157" spans="2:8" s="187" customFormat="1" ht="15" x14ac:dyDescent="0.25">
      <c r="B157" s="188"/>
      <c r="C157" s="189" t="s">
        <v>267</v>
      </c>
      <c r="D157" s="192">
        <v>2</v>
      </c>
      <c r="E157" s="192"/>
      <c r="F157" s="193">
        <v>800</v>
      </c>
      <c r="G157" s="191">
        <f t="shared" si="22"/>
        <v>1600</v>
      </c>
      <c r="H157" s="168">
        <f t="shared" si="19"/>
        <v>19200</v>
      </c>
    </row>
    <row r="158" spans="2:8" s="187" customFormat="1" ht="15" x14ac:dyDescent="0.25">
      <c r="B158" s="211">
        <v>4</v>
      </c>
      <c r="C158" s="184" t="s">
        <v>293</v>
      </c>
      <c r="D158" s="186">
        <f>SUM(D159:D159)</f>
        <v>2</v>
      </c>
      <c r="E158" s="213"/>
      <c r="F158" s="186"/>
      <c r="G158" s="186">
        <f>SUM(G159:G159)</f>
        <v>1600</v>
      </c>
      <c r="H158" s="186">
        <f t="shared" si="19"/>
        <v>19200</v>
      </c>
    </row>
    <row r="159" spans="2:8" s="187" customFormat="1" ht="15" x14ac:dyDescent="0.25">
      <c r="B159" s="188"/>
      <c r="C159" s="188" t="s">
        <v>267</v>
      </c>
      <c r="D159" s="164">
        <v>2</v>
      </c>
      <c r="E159" s="164"/>
      <c r="F159" s="190">
        <v>800</v>
      </c>
      <c r="G159" s="191">
        <f t="shared" si="22"/>
        <v>1600</v>
      </c>
      <c r="H159" s="168">
        <f t="shared" si="19"/>
        <v>19200</v>
      </c>
    </row>
    <row r="160" spans="2:8" s="197" customFormat="1" ht="15" x14ac:dyDescent="0.25">
      <c r="B160" s="211">
        <v>5</v>
      </c>
      <c r="C160" s="185" t="s">
        <v>294</v>
      </c>
      <c r="D160" s="186">
        <f>SUM(D161:D161)</f>
        <v>2</v>
      </c>
      <c r="E160" s="213"/>
      <c r="F160" s="186"/>
      <c r="G160" s="186">
        <f>SUM(G161:G161)</f>
        <v>1600</v>
      </c>
      <c r="H160" s="186">
        <f t="shared" si="19"/>
        <v>19200</v>
      </c>
    </row>
    <row r="161" spans="2:8" s="187" customFormat="1" ht="15" x14ac:dyDescent="0.25">
      <c r="B161" s="188"/>
      <c r="C161" s="189" t="s">
        <v>267</v>
      </c>
      <c r="D161" s="192">
        <v>2</v>
      </c>
      <c r="E161" s="192"/>
      <c r="F161" s="193">
        <v>800</v>
      </c>
      <c r="G161" s="191">
        <f t="shared" si="22"/>
        <v>1600</v>
      </c>
      <c r="H161" s="168">
        <f t="shared" si="19"/>
        <v>19200</v>
      </c>
    </row>
    <row r="162" spans="2:8" s="197" customFormat="1" ht="15" x14ac:dyDescent="0.25">
      <c r="B162" s="211">
        <v>6</v>
      </c>
      <c r="C162" s="212" t="s">
        <v>295</v>
      </c>
      <c r="D162" s="186">
        <f>SUM(D163:D163)</f>
        <v>2</v>
      </c>
      <c r="E162" s="213"/>
      <c r="F162" s="186"/>
      <c r="G162" s="186">
        <f>SUM(G163:G163)</f>
        <v>1600</v>
      </c>
      <c r="H162" s="186">
        <f t="shared" si="19"/>
        <v>19200</v>
      </c>
    </row>
    <row r="163" spans="2:8" s="187" customFormat="1" ht="15" x14ac:dyDescent="0.25">
      <c r="B163" s="188"/>
      <c r="C163" s="196" t="s">
        <v>267</v>
      </c>
      <c r="D163" s="192">
        <v>2</v>
      </c>
      <c r="E163" s="192"/>
      <c r="F163" s="193">
        <v>800</v>
      </c>
      <c r="G163" s="191">
        <f t="shared" si="22"/>
        <v>1600</v>
      </c>
      <c r="H163" s="168">
        <f t="shared" si="19"/>
        <v>19200</v>
      </c>
    </row>
    <row r="164" spans="2:8" s="197" customFormat="1" ht="15.75" customHeight="1" x14ac:dyDescent="0.25">
      <c r="B164" s="211">
        <v>7</v>
      </c>
      <c r="C164" s="184" t="s">
        <v>296</v>
      </c>
      <c r="D164" s="186">
        <f>SUM(D165:D165)</f>
        <v>1</v>
      </c>
      <c r="E164" s="213"/>
      <c r="F164" s="186"/>
      <c r="G164" s="186">
        <f>SUM(G165:G165)</f>
        <v>800</v>
      </c>
      <c r="H164" s="186">
        <f t="shared" si="19"/>
        <v>9600</v>
      </c>
    </row>
    <row r="165" spans="2:8" s="187" customFormat="1" ht="15" x14ac:dyDescent="0.25">
      <c r="B165" s="188"/>
      <c r="C165" s="188" t="s">
        <v>267</v>
      </c>
      <c r="D165" s="192">
        <v>1</v>
      </c>
      <c r="E165" s="192"/>
      <c r="F165" s="193">
        <v>800</v>
      </c>
      <c r="G165" s="191">
        <f t="shared" si="22"/>
        <v>800</v>
      </c>
      <c r="H165" s="168">
        <f t="shared" si="19"/>
        <v>9600</v>
      </c>
    </row>
    <row r="166" spans="2:8" s="197" customFormat="1" ht="15" x14ac:dyDescent="0.25">
      <c r="B166" s="211">
        <v>8</v>
      </c>
      <c r="C166" s="184" t="s">
        <v>297</v>
      </c>
      <c r="D166" s="186">
        <f>SUM(D167:D167)</f>
        <v>2</v>
      </c>
      <c r="E166" s="213"/>
      <c r="F166" s="186"/>
      <c r="G166" s="186">
        <f>SUM(G167:G167)</f>
        <v>1600</v>
      </c>
      <c r="H166" s="186">
        <f t="shared" si="19"/>
        <v>19200</v>
      </c>
    </row>
    <row r="167" spans="2:8" s="187" customFormat="1" ht="15" x14ac:dyDescent="0.25">
      <c r="B167" s="188"/>
      <c r="C167" s="196" t="s">
        <v>267</v>
      </c>
      <c r="D167" s="192">
        <v>2</v>
      </c>
      <c r="E167" s="192"/>
      <c r="F167" s="193">
        <v>800</v>
      </c>
      <c r="G167" s="191">
        <f t="shared" si="22"/>
        <v>1600</v>
      </c>
      <c r="H167" s="168">
        <f t="shared" si="19"/>
        <v>19200</v>
      </c>
    </row>
    <row r="168" spans="2:8" s="187" customFormat="1" ht="30" x14ac:dyDescent="0.25">
      <c r="B168" s="180" t="s">
        <v>298</v>
      </c>
      <c r="C168" s="180" t="s">
        <v>61</v>
      </c>
      <c r="D168" s="180">
        <f>D169+D175+D177+D179+D181+D183+D185+D187</f>
        <v>35</v>
      </c>
      <c r="E168" s="180"/>
      <c r="F168" s="181"/>
      <c r="G168" s="182">
        <f>G169+G175+G177+G179+G181+G183+G185+G187</f>
        <v>28400</v>
      </c>
      <c r="H168" s="180">
        <f t="shared" si="19"/>
        <v>340800</v>
      </c>
    </row>
    <row r="169" spans="2:8" s="187" customFormat="1" ht="15" x14ac:dyDescent="0.25">
      <c r="B169" s="184"/>
      <c r="C169" s="216" t="s">
        <v>299</v>
      </c>
      <c r="D169" s="186">
        <f>SUM(D170:D174)</f>
        <v>16</v>
      </c>
      <c r="E169" s="213"/>
      <c r="F169" s="186"/>
      <c r="G169" s="186">
        <f>SUM(G170:G174)</f>
        <v>13200</v>
      </c>
      <c r="H169" s="186">
        <f t="shared" si="19"/>
        <v>158400</v>
      </c>
    </row>
    <row r="170" spans="2:8" s="187" customFormat="1" ht="15" x14ac:dyDescent="0.25">
      <c r="B170" s="188"/>
      <c r="C170" s="188" t="s">
        <v>276</v>
      </c>
      <c r="D170" s="192">
        <v>1</v>
      </c>
      <c r="E170" s="192"/>
      <c r="F170" s="193">
        <v>1300</v>
      </c>
      <c r="G170" s="191">
        <f t="shared" si="22"/>
        <v>1300</v>
      </c>
      <c r="H170" s="168">
        <f t="shared" si="19"/>
        <v>15600</v>
      </c>
    </row>
    <row r="171" spans="2:8" s="187" customFormat="1" ht="15" x14ac:dyDescent="0.25">
      <c r="B171" s="188"/>
      <c r="C171" s="188" t="s">
        <v>8</v>
      </c>
      <c r="D171" s="192">
        <v>1</v>
      </c>
      <c r="E171" s="192"/>
      <c r="F171" s="193">
        <v>500</v>
      </c>
      <c r="G171" s="191">
        <f t="shared" si="22"/>
        <v>500</v>
      </c>
      <c r="H171" s="168">
        <f t="shared" si="19"/>
        <v>6000</v>
      </c>
    </row>
    <row r="172" spans="2:8" s="187" customFormat="1" ht="15" x14ac:dyDescent="0.25">
      <c r="B172" s="188"/>
      <c r="C172" s="196" t="s">
        <v>284</v>
      </c>
      <c r="D172" s="192">
        <v>1</v>
      </c>
      <c r="E172" s="192"/>
      <c r="F172" s="193">
        <v>800</v>
      </c>
      <c r="G172" s="191">
        <f t="shared" si="22"/>
        <v>800</v>
      </c>
      <c r="H172" s="168">
        <f t="shared" si="19"/>
        <v>9600</v>
      </c>
    </row>
    <row r="173" spans="2:8" s="187" customFormat="1" ht="15" x14ac:dyDescent="0.25">
      <c r="B173" s="188"/>
      <c r="C173" s="188" t="s">
        <v>266</v>
      </c>
      <c r="D173" s="192">
        <v>1</v>
      </c>
      <c r="E173" s="192"/>
      <c r="F173" s="193">
        <v>1000</v>
      </c>
      <c r="G173" s="191">
        <f t="shared" si="22"/>
        <v>1000</v>
      </c>
      <c r="H173" s="168">
        <f t="shared" si="19"/>
        <v>12000</v>
      </c>
    </row>
    <row r="174" spans="2:8" s="187" customFormat="1" ht="15" x14ac:dyDescent="0.25">
      <c r="B174" s="188"/>
      <c r="C174" s="188" t="s">
        <v>267</v>
      </c>
      <c r="D174" s="192">
        <v>12</v>
      </c>
      <c r="E174" s="192"/>
      <c r="F174" s="193">
        <v>800</v>
      </c>
      <c r="G174" s="191">
        <f t="shared" si="22"/>
        <v>9600</v>
      </c>
      <c r="H174" s="168">
        <f t="shared" si="19"/>
        <v>115200</v>
      </c>
    </row>
    <row r="175" spans="2:8" s="187" customFormat="1" ht="15" x14ac:dyDescent="0.25">
      <c r="B175" s="211">
        <v>1</v>
      </c>
      <c r="C175" s="212" t="s">
        <v>300</v>
      </c>
      <c r="D175" s="186">
        <f>SUM(D176:D176)</f>
        <v>2</v>
      </c>
      <c r="E175" s="213"/>
      <c r="F175" s="186"/>
      <c r="G175" s="186">
        <f>SUM(G176:G176)</f>
        <v>1600</v>
      </c>
      <c r="H175" s="186">
        <f t="shared" si="19"/>
        <v>19200</v>
      </c>
    </row>
    <row r="176" spans="2:8" s="187" customFormat="1" ht="15" x14ac:dyDescent="0.25">
      <c r="B176" s="188"/>
      <c r="C176" s="188" t="s">
        <v>267</v>
      </c>
      <c r="D176" s="192">
        <v>2</v>
      </c>
      <c r="E176" s="192"/>
      <c r="F176" s="193">
        <v>800</v>
      </c>
      <c r="G176" s="191">
        <f t="shared" si="22"/>
        <v>1600</v>
      </c>
      <c r="H176" s="168">
        <f t="shared" si="19"/>
        <v>19200</v>
      </c>
    </row>
    <row r="177" spans="2:8" s="187" customFormat="1" ht="15" x14ac:dyDescent="0.25">
      <c r="B177" s="211">
        <v>2</v>
      </c>
      <c r="C177" s="217" t="s">
        <v>301</v>
      </c>
      <c r="D177" s="186">
        <f>SUM(D178:D178)</f>
        <v>2</v>
      </c>
      <c r="E177" s="213"/>
      <c r="F177" s="186"/>
      <c r="G177" s="186">
        <f>SUM(G178:G178)</f>
        <v>1600</v>
      </c>
      <c r="H177" s="186">
        <f t="shared" si="19"/>
        <v>19200</v>
      </c>
    </row>
    <row r="178" spans="2:8" s="187" customFormat="1" ht="15" x14ac:dyDescent="0.25">
      <c r="B178" s="188"/>
      <c r="C178" s="188" t="s">
        <v>267</v>
      </c>
      <c r="D178" s="192">
        <v>2</v>
      </c>
      <c r="E178" s="192"/>
      <c r="F178" s="193">
        <v>800</v>
      </c>
      <c r="G178" s="191">
        <f t="shared" si="22"/>
        <v>1600</v>
      </c>
      <c r="H178" s="168">
        <f t="shared" si="19"/>
        <v>19200</v>
      </c>
    </row>
    <row r="179" spans="2:8" s="187" customFormat="1" ht="15" x14ac:dyDescent="0.25">
      <c r="B179" s="211">
        <v>3</v>
      </c>
      <c r="C179" s="217" t="s">
        <v>302</v>
      </c>
      <c r="D179" s="186">
        <f>SUM(D180:D180)</f>
        <v>4</v>
      </c>
      <c r="E179" s="213"/>
      <c r="F179" s="186"/>
      <c r="G179" s="186">
        <f>SUM(G180:G180)</f>
        <v>3200</v>
      </c>
      <c r="H179" s="186">
        <f t="shared" si="19"/>
        <v>38400</v>
      </c>
    </row>
    <row r="180" spans="2:8" s="187" customFormat="1" ht="15" x14ac:dyDescent="0.25">
      <c r="B180" s="188"/>
      <c r="C180" s="188" t="s">
        <v>267</v>
      </c>
      <c r="D180" s="192">
        <v>4</v>
      </c>
      <c r="E180" s="192"/>
      <c r="F180" s="193">
        <v>800</v>
      </c>
      <c r="G180" s="191">
        <f t="shared" si="22"/>
        <v>3200</v>
      </c>
      <c r="H180" s="168">
        <f t="shared" si="19"/>
        <v>38400</v>
      </c>
    </row>
    <row r="181" spans="2:8" s="187" customFormat="1" ht="15" x14ac:dyDescent="0.25">
      <c r="B181" s="211">
        <v>4</v>
      </c>
      <c r="C181" s="217" t="s">
        <v>303</v>
      </c>
      <c r="D181" s="186">
        <f>SUM(D182:D182)</f>
        <v>4</v>
      </c>
      <c r="E181" s="213"/>
      <c r="F181" s="186"/>
      <c r="G181" s="186">
        <f>SUM(G182:G182)</f>
        <v>3200</v>
      </c>
      <c r="H181" s="186">
        <f t="shared" si="19"/>
        <v>38400</v>
      </c>
    </row>
    <row r="182" spans="2:8" s="204" customFormat="1" ht="15" x14ac:dyDescent="0.25">
      <c r="B182" s="218"/>
      <c r="C182" s="218" t="s">
        <v>267</v>
      </c>
      <c r="D182" s="192">
        <v>4</v>
      </c>
      <c r="E182" s="192"/>
      <c r="F182" s="193">
        <v>800</v>
      </c>
      <c r="G182" s="191">
        <f t="shared" si="22"/>
        <v>3200</v>
      </c>
      <c r="H182" s="168">
        <f t="shared" si="19"/>
        <v>38400</v>
      </c>
    </row>
    <row r="183" spans="2:8" s="187" customFormat="1" ht="30" x14ac:dyDescent="0.25">
      <c r="B183" s="211">
        <v>5</v>
      </c>
      <c r="C183" s="212" t="s">
        <v>304</v>
      </c>
      <c r="D183" s="186">
        <f>SUM(D184:D184)</f>
        <v>2</v>
      </c>
      <c r="E183" s="213"/>
      <c r="F183" s="186"/>
      <c r="G183" s="186">
        <f>SUM(G184:G184)</f>
        <v>1600</v>
      </c>
      <c r="H183" s="186">
        <f t="shared" si="19"/>
        <v>19200</v>
      </c>
    </row>
    <row r="184" spans="2:8" s="187" customFormat="1" ht="15" x14ac:dyDescent="0.25">
      <c r="B184" s="188"/>
      <c r="C184" s="188" t="s">
        <v>290</v>
      </c>
      <c r="D184" s="192">
        <v>2</v>
      </c>
      <c r="E184" s="192"/>
      <c r="F184" s="193">
        <v>800</v>
      </c>
      <c r="G184" s="191">
        <f t="shared" si="22"/>
        <v>1600</v>
      </c>
      <c r="H184" s="168">
        <f t="shared" si="19"/>
        <v>19200</v>
      </c>
    </row>
    <row r="185" spans="2:8" s="187" customFormat="1" ht="15" x14ac:dyDescent="0.25">
      <c r="B185" s="211">
        <v>6</v>
      </c>
      <c r="C185" s="212" t="s">
        <v>305</v>
      </c>
      <c r="D185" s="186">
        <f>SUM(D186:D186)</f>
        <v>3</v>
      </c>
      <c r="E185" s="213"/>
      <c r="F185" s="186"/>
      <c r="G185" s="186">
        <f>SUM(G186:G186)</f>
        <v>2400</v>
      </c>
      <c r="H185" s="186">
        <f t="shared" si="19"/>
        <v>28800</v>
      </c>
    </row>
    <row r="186" spans="2:8" s="187" customFormat="1" ht="15" x14ac:dyDescent="0.25">
      <c r="B186" s="188"/>
      <c r="C186" s="188" t="s">
        <v>267</v>
      </c>
      <c r="D186" s="192">
        <v>3</v>
      </c>
      <c r="E186" s="192"/>
      <c r="F186" s="193">
        <v>800</v>
      </c>
      <c r="G186" s="191">
        <f t="shared" si="22"/>
        <v>2400</v>
      </c>
      <c r="H186" s="168">
        <f t="shared" si="19"/>
        <v>28800</v>
      </c>
    </row>
    <row r="187" spans="2:8" s="187" customFormat="1" ht="15" x14ac:dyDescent="0.25">
      <c r="B187" s="211">
        <v>7</v>
      </c>
      <c r="C187" s="217" t="s">
        <v>306</v>
      </c>
      <c r="D187" s="186">
        <f>SUM(D188:D188)</f>
        <v>2</v>
      </c>
      <c r="E187" s="213"/>
      <c r="F187" s="186"/>
      <c r="G187" s="186">
        <f>SUM(G188:G188)</f>
        <v>1600</v>
      </c>
      <c r="H187" s="186">
        <f t="shared" si="19"/>
        <v>19200</v>
      </c>
    </row>
    <row r="188" spans="2:8" s="187" customFormat="1" ht="15" x14ac:dyDescent="0.25">
      <c r="B188" s="188"/>
      <c r="C188" s="188" t="s">
        <v>267</v>
      </c>
      <c r="D188" s="192">
        <v>2</v>
      </c>
      <c r="E188" s="192"/>
      <c r="F188" s="193">
        <v>800</v>
      </c>
      <c r="G188" s="191">
        <f t="shared" ref="G188:G250" si="23">D188*F188</f>
        <v>1600</v>
      </c>
      <c r="H188" s="168">
        <f t="shared" si="19"/>
        <v>19200</v>
      </c>
    </row>
    <row r="189" spans="2:8" s="197" customFormat="1" ht="30" x14ac:dyDescent="0.25">
      <c r="B189" s="180" t="s">
        <v>307</v>
      </c>
      <c r="C189" s="180" t="s">
        <v>69</v>
      </c>
      <c r="D189" s="180">
        <f>D190+D196+D198+D200+D202+D204</f>
        <v>16</v>
      </c>
      <c r="E189" s="180"/>
      <c r="F189" s="181"/>
      <c r="G189" s="182">
        <f>G190+G196+G198+G200+G202+G204</f>
        <v>13200</v>
      </c>
      <c r="H189" s="180">
        <f t="shared" si="19"/>
        <v>158400</v>
      </c>
    </row>
    <row r="190" spans="2:8" s="197" customFormat="1" ht="15" x14ac:dyDescent="0.25">
      <c r="B190" s="184"/>
      <c r="C190" s="216" t="s">
        <v>308</v>
      </c>
      <c r="D190" s="186">
        <f>SUM(D191:D195)</f>
        <v>7</v>
      </c>
      <c r="E190" s="219"/>
      <c r="F190" s="220"/>
      <c r="G190" s="186">
        <f>SUM(G191:G195)</f>
        <v>6000</v>
      </c>
      <c r="H190" s="186">
        <f t="shared" si="19"/>
        <v>72000</v>
      </c>
    </row>
    <row r="191" spans="2:8" s="204" customFormat="1" ht="15" x14ac:dyDescent="0.25">
      <c r="B191" s="201"/>
      <c r="C191" s="202" t="s">
        <v>276</v>
      </c>
      <c r="D191" s="221">
        <v>1</v>
      </c>
      <c r="E191" s="221"/>
      <c r="F191" s="198">
        <v>1300</v>
      </c>
      <c r="G191" s="191">
        <f t="shared" si="23"/>
        <v>1300</v>
      </c>
      <c r="H191" s="168">
        <f t="shared" si="19"/>
        <v>15600</v>
      </c>
    </row>
    <row r="192" spans="2:8" s="187" customFormat="1" ht="15" x14ac:dyDescent="0.25">
      <c r="B192" s="188"/>
      <c r="C192" s="222" t="s">
        <v>270</v>
      </c>
      <c r="D192" s="164">
        <v>1</v>
      </c>
      <c r="E192" s="164"/>
      <c r="F192" s="190">
        <v>800</v>
      </c>
      <c r="G192" s="191">
        <f t="shared" si="23"/>
        <v>800</v>
      </c>
      <c r="H192" s="168">
        <f t="shared" si="19"/>
        <v>9600</v>
      </c>
    </row>
    <row r="193" spans="2:8" s="187" customFormat="1" ht="15" x14ac:dyDescent="0.25">
      <c r="B193" s="188"/>
      <c r="C193" s="222" t="s">
        <v>8</v>
      </c>
      <c r="D193" s="164">
        <v>1</v>
      </c>
      <c r="E193" s="164"/>
      <c r="F193" s="190">
        <v>500</v>
      </c>
      <c r="G193" s="191">
        <f t="shared" si="23"/>
        <v>500</v>
      </c>
      <c r="H193" s="168">
        <f t="shared" si="19"/>
        <v>6000</v>
      </c>
    </row>
    <row r="194" spans="2:8" s="197" customFormat="1" ht="15" x14ac:dyDescent="0.25">
      <c r="B194" s="199"/>
      <c r="C194" s="222" t="s">
        <v>273</v>
      </c>
      <c r="D194" s="164">
        <v>1</v>
      </c>
      <c r="E194" s="164"/>
      <c r="F194" s="190">
        <v>1000</v>
      </c>
      <c r="G194" s="191">
        <f t="shared" si="23"/>
        <v>1000</v>
      </c>
      <c r="H194" s="168">
        <f t="shared" si="19"/>
        <v>12000</v>
      </c>
    </row>
    <row r="195" spans="2:8" s="187" customFormat="1" ht="15" x14ac:dyDescent="0.25">
      <c r="B195" s="188"/>
      <c r="C195" s="189" t="s">
        <v>267</v>
      </c>
      <c r="D195" s="164">
        <v>3</v>
      </c>
      <c r="E195" s="164"/>
      <c r="F195" s="190">
        <v>800</v>
      </c>
      <c r="G195" s="191">
        <f t="shared" si="23"/>
        <v>2400</v>
      </c>
      <c r="H195" s="168">
        <f t="shared" si="19"/>
        <v>28800</v>
      </c>
    </row>
    <row r="196" spans="2:8" s="197" customFormat="1" ht="30" x14ac:dyDescent="0.25">
      <c r="B196" s="211">
        <v>1</v>
      </c>
      <c r="C196" s="185" t="s">
        <v>309</v>
      </c>
      <c r="D196" s="186">
        <f>SUM(D197:D197)</f>
        <v>1</v>
      </c>
      <c r="E196" s="213"/>
      <c r="F196" s="186"/>
      <c r="G196" s="186">
        <f>SUM(G197:G197)</f>
        <v>800</v>
      </c>
      <c r="H196" s="186">
        <f t="shared" si="19"/>
        <v>9600</v>
      </c>
    </row>
    <row r="197" spans="2:8" s="187" customFormat="1" ht="15" x14ac:dyDescent="0.25">
      <c r="B197" s="188"/>
      <c r="C197" s="189" t="s">
        <v>267</v>
      </c>
      <c r="D197" s="208">
        <v>1</v>
      </c>
      <c r="E197" s="208"/>
      <c r="F197" s="209">
        <v>800</v>
      </c>
      <c r="G197" s="191">
        <f t="shared" si="23"/>
        <v>800</v>
      </c>
      <c r="H197" s="168">
        <f t="shared" ref="H197:H260" si="24">G197*12</f>
        <v>9600</v>
      </c>
    </row>
    <row r="198" spans="2:8" s="197" customFormat="1" ht="15" x14ac:dyDescent="0.25">
      <c r="B198" s="211">
        <v>2</v>
      </c>
      <c r="C198" s="185" t="s">
        <v>310</v>
      </c>
      <c r="D198" s="186">
        <f>SUM(D199:D199)</f>
        <v>2</v>
      </c>
      <c r="E198" s="213"/>
      <c r="F198" s="186"/>
      <c r="G198" s="186">
        <f>SUM(G199:G199)</f>
        <v>1600</v>
      </c>
      <c r="H198" s="186">
        <f t="shared" si="24"/>
        <v>19200</v>
      </c>
    </row>
    <row r="199" spans="2:8" s="187" customFormat="1" ht="15" x14ac:dyDescent="0.25">
      <c r="B199" s="188"/>
      <c r="C199" s="189" t="s">
        <v>267</v>
      </c>
      <c r="D199" s="192">
        <v>2</v>
      </c>
      <c r="E199" s="192"/>
      <c r="F199" s="193">
        <v>800</v>
      </c>
      <c r="G199" s="191">
        <f t="shared" si="23"/>
        <v>1600</v>
      </c>
      <c r="H199" s="168">
        <f t="shared" si="24"/>
        <v>19200</v>
      </c>
    </row>
    <row r="200" spans="2:8" s="197" customFormat="1" ht="15" x14ac:dyDescent="0.25">
      <c r="B200" s="211">
        <v>3</v>
      </c>
      <c r="C200" s="185" t="s">
        <v>311</v>
      </c>
      <c r="D200" s="186">
        <f>SUM(D201:D201)</f>
        <v>2</v>
      </c>
      <c r="E200" s="213"/>
      <c r="F200" s="186"/>
      <c r="G200" s="186">
        <f>SUM(G201:G201)</f>
        <v>1600</v>
      </c>
      <c r="H200" s="186">
        <f t="shared" si="24"/>
        <v>19200</v>
      </c>
    </row>
    <row r="201" spans="2:8" s="197" customFormat="1" ht="15" x14ac:dyDescent="0.25">
      <c r="B201" s="199"/>
      <c r="C201" s="222" t="s">
        <v>267</v>
      </c>
      <c r="D201" s="192">
        <v>2</v>
      </c>
      <c r="E201" s="192"/>
      <c r="F201" s="193">
        <v>800</v>
      </c>
      <c r="G201" s="191">
        <f t="shared" si="23"/>
        <v>1600</v>
      </c>
      <c r="H201" s="168">
        <f t="shared" si="24"/>
        <v>19200</v>
      </c>
    </row>
    <row r="202" spans="2:8" s="197" customFormat="1" ht="15" x14ac:dyDescent="0.25">
      <c r="B202" s="211">
        <v>4</v>
      </c>
      <c r="C202" s="185" t="s">
        <v>312</v>
      </c>
      <c r="D202" s="186">
        <f>SUM(D203:D203)</f>
        <v>2</v>
      </c>
      <c r="E202" s="213"/>
      <c r="F202" s="186"/>
      <c r="G202" s="186">
        <f>SUM(G203:G203)</f>
        <v>1600</v>
      </c>
      <c r="H202" s="186">
        <f t="shared" si="24"/>
        <v>19200</v>
      </c>
    </row>
    <row r="203" spans="2:8" s="187" customFormat="1" ht="15" x14ac:dyDescent="0.25">
      <c r="B203" s="188"/>
      <c r="C203" s="189" t="s">
        <v>274</v>
      </c>
      <c r="D203" s="208">
        <v>2</v>
      </c>
      <c r="E203" s="208"/>
      <c r="F203" s="209">
        <v>800</v>
      </c>
      <c r="G203" s="191">
        <f t="shared" si="23"/>
        <v>1600</v>
      </c>
      <c r="H203" s="168">
        <f t="shared" si="24"/>
        <v>19200</v>
      </c>
    </row>
    <row r="204" spans="2:8" s="197" customFormat="1" ht="30" x14ac:dyDescent="0.25">
      <c r="B204" s="211">
        <v>5</v>
      </c>
      <c r="C204" s="185" t="s">
        <v>313</v>
      </c>
      <c r="D204" s="186">
        <f>SUM(D205:D205)</f>
        <v>2</v>
      </c>
      <c r="E204" s="213"/>
      <c r="F204" s="186"/>
      <c r="G204" s="186">
        <f>SUM(G205:G205)</f>
        <v>1600</v>
      </c>
      <c r="H204" s="186">
        <f t="shared" si="24"/>
        <v>19200</v>
      </c>
    </row>
    <row r="205" spans="2:8" s="187" customFormat="1" ht="16.5" customHeight="1" x14ac:dyDescent="0.25">
      <c r="B205" s="188"/>
      <c r="C205" s="189" t="s">
        <v>274</v>
      </c>
      <c r="D205" s="208">
        <v>2</v>
      </c>
      <c r="E205" s="208"/>
      <c r="F205" s="209">
        <v>800</v>
      </c>
      <c r="G205" s="191">
        <f t="shared" si="23"/>
        <v>1600</v>
      </c>
      <c r="H205" s="168">
        <f t="shared" si="24"/>
        <v>19200</v>
      </c>
    </row>
    <row r="206" spans="2:8" s="187" customFormat="1" ht="30" x14ac:dyDescent="0.25">
      <c r="B206" s="180" t="s">
        <v>314</v>
      </c>
      <c r="C206" s="180" t="s">
        <v>75</v>
      </c>
      <c r="D206" s="180">
        <f>D207+D213+D215+D217+D219</f>
        <v>15</v>
      </c>
      <c r="E206" s="180"/>
      <c r="F206" s="181"/>
      <c r="G206" s="182">
        <f>G207+G213+G215+G217+G219</f>
        <v>12400</v>
      </c>
      <c r="H206" s="180">
        <f t="shared" si="24"/>
        <v>148800</v>
      </c>
    </row>
    <row r="207" spans="2:8" s="187" customFormat="1" ht="15" x14ac:dyDescent="0.25">
      <c r="B207" s="184"/>
      <c r="C207" s="216" t="s">
        <v>315</v>
      </c>
      <c r="D207" s="186">
        <f>SUM(D208:D212)</f>
        <v>9</v>
      </c>
      <c r="E207" s="219"/>
      <c r="F207" s="220"/>
      <c r="G207" s="186">
        <f>SUM(G208:G212)</f>
        <v>7600</v>
      </c>
      <c r="H207" s="186">
        <f t="shared" si="24"/>
        <v>91200</v>
      </c>
    </row>
    <row r="208" spans="2:8" s="187" customFormat="1" ht="15" x14ac:dyDescent="0.25">
      <c r="B208" s="188"/>
      <c r="C208" s="189" t="s">
        <v>276</v>
      </c>
      <c r="D208" s="192">
        <v>1</v>
      </c>
      <c r="E208" s="192"/>
      <c r="F208" s="193">
        <v>1300</v>
      </c>
      <c r="G208" s="191">
        <f t="shared" si="23"/>
        <v>1300</v>
      </c>
      <c r="H208" s="168">
        <f t="shared" si="24"/>
        <v>15600</v>
      </c>
    </row>
    <row r="209" spans="2:8" s="187" customFormat="1" ht="15" x14ac:dyDescent="0.25">
      <c r="B209" s="188"/>
      <c r="C209" s="189" t="s">
        <v>270</v>
      </c>
      <c r="D209" s="192">
        <v>1</v>
      </c>
      <c r="E209" s="192"/>
      <c r="F209" s="193">
        <v>800</v>
      </c>
      <c r="G209" s="191">
        <f t="shared" si="23"/>
        <v>800</v>
      </c>
      <c r="H209" s="168">
        <f t="shared" si="24"/>
        <v>9600</v>
      </c>
    </row>
    <row r="210" spans="2:8" s="187" customFormat="1" ht="15" x14ac:dyDescent="0.25">
      <c r="B210" s="188"/>
      <c r="C210" s="189" t="s">
        <v>8</v>
      </c>
      <c r="D210" s="192">
        <v>1</v>
      </c>
      <c r="E210" s="192"/>
      <c r="F210" s="193">
        <v>500</v>
      </c>
      <c r="G210" s="191">
        <f t="shared" si="23"/>
        <v>500</v>
      </c>
      <c r="H210" s="168">
        <f t="shared" si="24"/>
        <v>6000</v>
      </c>
    </row>
    <row r="211" spans="2:8" s="187" customFormat="1" ht="15" x14ac:dyDescent="0.25">
      <c r="B211" s="188"/>
      <c r="C211" s="189" t="s">
        <v>266</v>
      </c>
      <c r="D211" s="192">
        <v>1</v>
      </c>
      <c r="E211" s="192"/>
      <c r="F211" s="193">
        <v>1000</v>
      </c>
      <c r="G211" s="191">
        <f t="shared" si="23"/>
        <v>1000</v>
      </c>
      <c r="H211" s="168">
        <f t="shared" si="24"/>
        <v>12000</v>
      </c>
    </row>
    <row r="212" spans="2:8" s="197" customFormat="1" ht="15" x14ac:dyDescent="0.25">
      <c r="B212" s="199"/>
      <c r="C212" s="189" t="s">
        <v>267</v>
      </c>
      <c r="D212" s="192">
        <v>5</v>
      </c>
      <c r="E212" s="192"/>
      <c r="F212" s="193">
        <v>800</v>
      </c>
      <c r="G212" s="191">
        <f t="shared" si="23"/>
        <v>4000</v>
      </c>
      <c r="H212" s="168">
        <f t="shared" si="24"/>
        <v>48000</v>
      </c>
    </row>
    <row r="213" spans="2:8" s="197" customFormat="1" ht="15" x14ac:dyDescent="0.25">
      <c r="B213" s="211">
        <v>1</v>
      </c>
      <c r="C213" s="185" t="s">
        <v>316</v>
      </c>
      <c r="D213" s="186">
        <f>SUM(D214:D214)</f>
        <v>3</v>
      </c>
      <c r="E213" s="213"/>
      <c r="F213" s="186"/>
      <c r="G213" s="186">
        <f>SUM(G214:G214)</f>
        <v>2400</v>
      </c>
      <c r="H213" s="186">
        <f t="shared" si="24"/>
        <v>28800</v>
      </c>
    </row>
    <row r="214" spans="2:8" s="187" customFormat="1" ht="15" x14ac:dyDescent="0.25">
      <c r="B214" s="188"/>
      <c r="C214" s="189" t="s">
        <v>267</v>
      </c>
      <c r="D214" s="177">
        <v>3</v>
      </c>
      <c r="E214" s="177"/>
      <c r="F214" s="206">
        <v>800</v>
      </c>
      <c r="G214" s="191">
        <f t="shared" si="23"/>
        <v>2400</v>
      </c>
      <c r="H214" s="168">
        <f t="shared" si="24"/>
        <v>28800</v>
      </c>
    </row>
    <row r="215" spans="2:8" s="197" customFormat="1" ht="15" x14ac:dyDescent="0.25">
      <c r="B215" s="211">
        <v>2</v>
      </c>
      <c r="C215" s="185" t="s">
        <v>77</v>
      </c>
      <c r="D215" s="186">
        <f>SUM(D216:D216)</f>
        <v>2</v>
      </c>
      <c r="E215" s="213"/>
      <c r="F215" s="186"/>
      <c r="G215" s="186">
        <f>SUM(G216:G216)</f>
        <v>1600</v>
      </c>
      <c r="H215" s="186">
        <f t="shared" si="24"/>
        <v>19200</v>
      </c>
    </row>
    <row r="216" spans="2:8" s="187" customFormat="1" ht="15" x14ac:dyDescent="0.25">
      <c r="B216" s="188"/>
      <c r="C216" s="189" t="s">
        <v>267</v>
      </c>
      <c r="D216" s="177">
        <v>2</v>
      </c>
      <c r="E216" s="177"/>
      <c r="F216" s="206">
        <v>800</v>
      </c>
      <c r="G216" s="191">
        <f t="shared" si="23"/>
        <v>1600</v>
      </c>
      <c r="H216" s="168">
        <f t="shared" si="24"/>
        <v>19200</v>
      </c>
    </row>
    <row r="217" spans="2:8" s="187" customFormat="1" ht="15" x14ac:dyDescent="0.25">
      <c r="B217" s="211">
        <v>3</v>
      </c>
      <c r="C217" s="185" t="s">
        <v>317</v>
      </c>
      <c r="D217" s="186">
        <f>+D218</f>
        <v>0</v>
      </c>
      <c r="E217" s="186"/>
      <c r="F217" s="186"/>
      <c r="G217" s="186">
        <f t="shared" ref="G217" si="25">+G218</f>
        <v>0</v>
      </c>
      <c r="H217" s="186">
        <f t="shared" si="24"/>
        <v>0</v>
      </c>
    </row>
    <row r="218" spans="2:8" s="187" customFormat="1" ht="15" x14ac:dyDescent="0.25">
      <c r="B218" s="188"/>
      <c r="C218" s="223"/>
      <c r="D218" s="224"/>
      <c r="E218" s="225"/>
      <c r="F218" s="224"/>
      <c r="G218" s="224"/>
      <c r="H218" s="168">
        <f t="shared" si="24"/>
        <v>0</v>
      </c>
    </row>
    <row r="219" spans="2:8" s="187" customFormat="1" ht="15" x14ac:dyDescent="0.25">
      <c r="B219" s="211">
        <v>4</v>
      </c>
      <c r="C219" s="185" t="s">
        <v>79</v>
      </c>
      <c r="D219" s="186">
        <f>SUM(D220:D220)</f>
        <v>1</v>
      </c>
      <c r="E219" s="213"/>
      <c r="F219" s="186"/>
      <c r="G219" s="186">
        <f>SUM(G220:G220)</f>
        <v>800</v>
      </c>
      <c r="H219" s="186">
        <f t="shared" si="24"/>
        <v>9600</v>
      </c>
    </row>
    <row r="220" spans="2:8" s="197" customFormat="1" ht="15" x14ac:dyDescent="0.25">
      <c r="B220" s="199"/>
      <c r="C220" s="189" t="s">
        <v>267</v>
      </c>
      <c r="D220" s="177">
        <v>1</v>
      </c>
      <c r="E220" s="177"/>
      <c r="F220" s="206">
        <v>800</v>
      </c>
      <c r="G220" s="191">
        <f t="shared" si="23"/>
        <v>800</v>
      </c>
      <c r="H220" s="168">
        <f t="shared" si="24"/>
        <v>9600</v>
      </c>
    </row>
    <row r="221" spans="2:8" s="187" customFormat="1" ht="30" x14ac:dyDescent="0.25">
      <c r="B221" s="180" t="s">
        <v>318</v>
      </c>
      <c r="C221" s="180" t="s">
        <v>80</v>
      </c>
      <c r="D221" s="180">
        <f>D222+D228+D230+D232+D234+D236</f>
        <v>16</v>
      </c>
      <c r="E221" s="180"/>
      <c r="F221" s="181"/>
      <c r="G221" s="182">
        <f>G222+G228+G230+G232+G234+G236</f>
        <v>13200</v>
      </c>
      <c r="H221" s="180">
        <f t="shared" si="24"/>
        <v>158400</v>
      </c>
    </row>
    <row r="222" spans="2:8" s="187" customFormat="1" ht="15" x14ac:dyDescent="0.25">
      <c r="B222" s="184"/>
      <c r="C222" s="216" t="s">
        <v>319</v>
      </c>
      <c r="D222" s="186">
        <f>SUM(D223:D227)</f>
        <v>9</v>
      </c>
      <c r="E222" s="219"/>
      <c r="F222" s="220"/>
      <c r="G222" s="186">
        <f>SUM(G223:G227)</f>
        <v>7600</v>
      </c>
      <c r="H222" s="186">
        <f t="shared" si="24"/>
        <v>91200</v>
      </c>
    </row>
    <row r="223" spans="2:8" s="197" customFormat="1" ht="15" x14ac:dyDescent="0.25">
      <c r="B223" s="199"/>
      <c r="C223" s="207" t="s">
        <v>276</v>
      </c>
      <c r="D223" s="192">
        <v>1</v>
      </c>
      <c r="E223" s="192"/>
      <c r="F223" s="193">
        <v>1300</v>
      </c>
      <c r="G223" s="191">
        <f t="shared" si="23"/>
        <v>1300</v>
      </c>
      <c r="H223" s="168">
        <f t="shared" si="24"/>
        <v>15600</v>
      </c>
    </row>
    <row r="224" spans="2:8" s="187" customFormat="1" ht="15" x14ac:dyDescent="0.25">
      <c r="B224" s="188"/>
      <c r="C224" s="207" t="s">
        <v>270</v>
      </c>
      <c r="D224" s="192">
        <v>1</v>
      </c>
      <c r="E224" s="192"/>
      <c r="F224" s="193">
        <v>800</v>
      </c>
      <c r="G224" s="191">
        <f t="shared" si="23"/>
        <v>800</v>
      </c>
      <c r="H224" s="168">
        <f t="shared" si="24"/>
        <v>9600</v>
      </c>
    </row>
    <row r="225" spans="2:8" s="187" customFormat="1" ht="15" x14ac:dyDescent="0.25">
      <c r="B225" s="188"/>
      <c r="C225" s="207" t="s">
        <v>8</v>
      </c>
      <c r="D225" s="192">
        <v>1</v>
      </c>
      <c r="E225" s="192"/>
      <c r="F225" s="193">
        <v>500</v>
      </c>
      <c r="G225" s="191">
        <f t="shared" si="23"/>
        <v>500</v>
      </c>
      <c r="H225" s="168">
        <f t="shared" si="24"/>
        <v>6000</v>
      </c>
    </row>
    <row r="226" spans="2:8" s="204" customFormat="1" ht="15" x14ac:dyDescent="0.25">
      <c r="B226" s="218"/>
      <c r="C226" s="205" t="s">
        <v>266</v>
      </c>
      <c r="D226" s="192">
        <v>1</v>
      </c>
      <c r="E226" s="192"/>
      <c r="F226" s="193">
        <v>1000</v>
      </c>
      <c r="G226" s="191">
        <f t="shared" si="23"/>
        <v>1000</v>
      </c>
      <c r="H226" s="168">
        <f t="shared" si="24"/>
        <v>12000</v>
      </c>
    </row>
    <row r="227" spans="2:8" s="197" customFormat="1" ht="15" x14ac:dyDescent="0.25">
      <c r="B227" s="199"/>
      <c r="C227" s="207" t="s">
        <v>267</v>
      </c>
      <c r="D227" s="192">
        <v>5</v>
      </c>
      <c r="E227" s="192"/>
      <c r="F227" s="193">
        <v>800</v>
      </c>
      <c r="G227" s="191">
        <f t="shared" si="23"/>
        <v>4000</v>
      </c>
      <c r="H227" s="168">
        <f t="shared" si="24"/>
        <v>48000</v>
      </c>
    </row>
    <row r="228" spans="2:8" s="197" customFormat="1" ht="15" x14ac:dyDescent="0.25">
      <c r="B228" s="211">
        <v>1</v>
      </c>
      <c r="C228" s="185" t="s">
        <v>320</v>
      </c>
      <c r="D228" s="186">
        <f>SUM(D229:D229)</f>
        <v>3</v>
      </c>
      <c r="E228" s="213"/>
      <c r="F228" s="186"/>
      <c r="G228" s="186">
        <f>SUM(G229:G229)</f>
        <v>2400</v>
      </c>
      <c r="H228" s="186">
        <f t="shared" si="24"/>
        <v>28800</v>
      </c>
    </row>
    <row r="229" spans="2:8" s="197" customFormat="1" ht="15" x14ac:dyDescent="0.25">
      <c r="B229" s="199"/>
      <c r="C229" s="207" t="s">
        <v>267</v>
      </c>
      <c r="D229" s="192">
        <v>3</v>
      </c>
      <c r="E229" s="192"/>
      <c r="F229" s="193">
        <v>800</v>
      </c>
      <c r="G229" s="191">
        <f t="shared" si="23"/>
        <v>2400</v>
      </c>
      <c r="H229" s="168">
        <f t="shared" si="24"/>
        <v>28800</v>
      </c>
    </row>
    <row r="230" spans="2:8" s="197" customFormat="1" ht="15" x14ac:dyDescent="0.25">
      <c r="B230" s="211">
        <v>2</v>
      </c>
      <c r="C230" s="185" t="s">
        <v>321</v>
      </c>
      <c r="D230" s="186">
        <f>SUM(D231:D231)</f>
        <v>2</v>
      </c>
      <c r="E230" s="213"/>
      <c r="F230" s="186"/>
      <c r="G230" s="186">
        <f>SUM(G231:G231)</f>
        <v>1600</v>
      </c>
      <c r="H230" s="186">
        <f t="shared" si="24"/>
        <v>19200</v>
      </c>
    </row>
    <row r="231" spans="2:8" s="197" customFormat="1" ht="15" x14ac:dyDescent="0.25">
      <c r="B231" s="199"/>
      <c r="C231" s="207" t="s">
        <v>267</v>
      </c>
      <c r="D231" s="164">
        <v>2</v>
      </c>
      <c r="E231" s="164"/>
      <c r="F231" s="190">
        <v>800</v>
      </c>
      <c r="G231" s="191">
        <f t="shared" si="23"/>
        <v>1600</v>
      </c>
      <c r="H231" s="168">
        <f t="shared" si="24"/>
        <v>19200</v>
      </c>
    </row>
    <row r="232" spans="2:8" s="187" customFormat="1" ht="15" x14ac:dyDescent="0.25">
      <c r="B232" s="211">
        <v>3</v>
      </c>
      <c r="C232" s="185" t="s">
        <v>84</v>
      </c>
      <c r="D232" s="186">
        <f>+D233</f>
        <v>0</v>
      </c>
      <c r="E232" s="213"/>
      <c r="F232" s="186"/>
      <c r="G232" s="186">
        <f>+G233</f>
        <v>0</v>
      </c>
      <c r="H232" s="186">
        <f t="shared" si="24"/>
        <v>0</v>
      </c>
    </row>
    <row r="233" spans="2:8" s="187" customFormat="1" ht="15" x14ac:dyDescent="0.25">
      <c r="B233" s="188"/>
      <c r="C233" s="223"/>
      <c r="D233" s="224"/>
      <c r="E233" s="225"/>
      <c r="F233" s="224"/>
      <c r="G233" s="224"/>
      <c r="H233" s="168">
        <f t="shared" si="24"/>
        <v>0</v>
      </c>
    </row>
    <row r="234" spans="2:8" s="197" customFormat="1" ht="15" x14ac:dyDescent="0.25">
      <c r="B234" s="211">
        <v>4</v>
      </c>
      <c r="C234" s="185" t="s">
        <v>322</v>
      </c>
      <c r="D234" s="186">
        <f>SUM(D235:D235)</f>
        <v>2</v>
      </c>
      <c r="E234" s="213"/>
      <c r="F234" s="186"/>
      <c r="G234" s="186">
        <f>SUM(G235:G235)</f>
        <v>1600</v>
      </c>
      <c r="H234" s="186">
        <f t="shared" si="24"/>
        <v>19200</v>
      </c>
    </row>
    <row r="235" spans="2:8" s="197" customFormat="1" ht="15" x14ac:dyDescent="0.25">
      <c r="B235" s="199"/>
      <c r="C235" s="207" t="s">
        <v>267</v>
      </c>
      <c r="D235" s="192">
        <v>2</v>
      </c>
      <c r="E235" s="192"/>
      <c r="F235" s="193">
        <v>800</v>
      </c>
      <c r="G235" s="191">
        <f t="shared" si="23"/>
        <v>1600</v>
      </c>
      <c r="H235" s="168">
        <f t="shared" si="24"/>
        <v>19200</v>
      </c>
    </row>
    <row r="236" spans="2:8" s="187" customFormat="1" ht="15" x14ac:dyDescent="0.25">
      <c r="B236" s="211">
        <v>5</v>
      </c>
      <c r="C236" s="185" t="s">
        <v>323</v>
      </c>
      <c r="D236" s="186">
        <f>+D237</f>
        <v>0</v>
      </c>
      <c r="E236" s="186"/>
      <c r="F236" s="186"/>
      <c r="G236" s="186">
        <f t="shared" ref="G236" si="26">+G237</f>
        <v>0</v>
      </c>
      <c r="H236" s="186">
        <f t="shared" si="24"/>
        <v>0</v>
      </c>
    </row>
    <row r="237" spans="2:8" s="187" customFormat="1" ht="15" x14ac:dyDescent="0.25">
      <c r="B237" s="188"/>
      <c r="C237" s="223"/>
      <c r="D237" s="224"/>
      <c r="E237" s="225"/>
      <c r="F237" s="224"/>
      <c r="G237" s="224"/>
      <c r="H237" s="168">
        <f t="shared" si="24"/>
        <v>0</v>
      </c>
    </row>
    <row r="238" spans="2:8" s="187" customFormat="1" ht="30" x14ac:dyDescent="0.25">
      <c r="B238" s="180" t="s">
        <v>324</v>
      </c>
      <c r="C238" s="180" t="s">
        <v>325</v>
      </c>
      <c r="D238" s="180">
        <f>D239+D245+D247+D249+D251+D253+D255</f>
        <v>31</v>
      </c>
      <c r="E238" s="180"/>
      <c r="F238" s="181"/>
      <c r="G238" s="182">
        <f>G239+G245+G247+G249+G251+G253+G255</f>
        <v>25400</v>
      </c>
      <c r="H238" s="180">
        <f t="shared" si="24"/>
        <v>304800</v>
      </c>
    </row>
    <row r="239" spans="2:8" s="187" customFormat="1" ht="15" x14ac:dyDescent="0.25">
      <c r="B239" s="184"/>
      <c r="C239" s="185" t="s">
        <v>326</v>
      </c>
      <c r="D239" s="186">
        <f>SUM(D240:D244)</f>
        <v>15</v>
      </c>
      <c r="E239" s="219"/>
      <c r="F239" s="220"/>
      <c r="G239" s="186">
        <f>SUM(G240:G244)</f>
        <v>12600</v>
      </c>
      <c r="H239" s="186">
        <f t="shared" si="24"/>
        <v>151200</v>
      </c>
    </row>
    <row r="240" spans="2:8" s="187" customFormat="1" ht="15" x14ac:dyDescent="0.25">
      <c r="B240" s="188"/>
      <c r="C240" s="189" t="s">
        <v>276</v>
      </c>
      <c r="D240" s="192">
        <v>1</v>
      </c>
      <c r="E240" s="192"/>
      <c r="F240" s="193">
        <v>1300</v>
      </c>
      <c r="G240" s="191">
        <f t="shared" si="23"/>
        <v>1300</v>
      </c>
      <c r="H240" s="168">
        <f t="shared" si="24"/>
        <v>15600</v>
      </c>
    </row>
    <row r="241" spans="2:8" s="187" customFormat="1" ht="15" x14ac:dyDescent="0.25">
      <c r="B241" s="188"/>
      <c r="C241" s="189" t="s">
        <v>8</v>
      </c>
      <c r="D241" s="192">
        <v>1</v>
      </c>
      <c r="E241" s="192"/>
      <c r="F241" s="193">
        <v>500</v>
      </c>
      <c r="G241" s="191">
        <f t="shared" si="23"/>
        <v>500</v>
      </c>
      <c r="H241" s="168">
        <f t="shared" si="24"/>
        <v>6000</v>
      </c>
    </row>
    <row r="242" spans="2:8" s="187" customFormat="1" ht="15" x14ac:dyDescent="0.25">
      <c r="B242" s="188"/>
      <c r="C242" s="189" t="s">
        <v>270</v>
      </c>
      <c r="D242" s="192">
        <v>1</v>
      </c>
      <c r="E242" s="192"/>
      <c r="F242" s="193">
        <v>800</v>
      </c>
      <c r="G242" s="191">
        <f t="shared" si="23"/>
        <v>800</v>
      </c>
      <c r="H242" s="168">
        <f t="shared" si="24"/>
        <v>9600</v>
      </c>
    </row>
    <row r="243" spans="2:8" s="187" customFormat="1" ht="15" x14ac:dyDescent="0.25">
      <c r="B243" s="188"/>
      <c r="C243" s="222" t="s">
        <v>266</v>
      </c>
      <c r="D243" s="192">
        <v>2</v>
      </c>
      <c r="E243" s="192"/>
      <c r="F243" s="193">
        <v>1000</v>
      </c>
      <c r="G243" s="191">
        <f t="shared" si="23"/>
        <v>2000</v>
      </c>
      <c r="H243" s="168">
        <f t="shared" si="24"/>
        <v>24000</v>
      </c>
    </row>
    <row r="244" spans="2:8" s="187" customFormat="1" ht="15" x14ac:dyDescent="0.25">
      <c r="B244" s="188"/>
      <c r="C244" s="189" t="s">
        <v>267</v>
      </c>
      <c r="D244" s="192">
        <v>10</v>
      </c>
      <c r="E244" s="192"/>
      <c r="F244" s="193">
        <v>800</v>
      </c>
      <c r="G244" s="191">
        <f t="shared" si="23"/>
        <v>8000</v>
      </c>
      <c r="H244" s="168">
        <f t="shared" si="24"/>
        <v>96000</v>
      </c>
    </row>
    <row r="245" spans="2:8" s="187" customFormat="1" ht="15" x14ac:dyDescent="0.25">
      <c r="B245" s="211">
        <v>1</v>
      </c>
      <c r="C245" s="185" t="s">
        <v>327</v>
      </c>
      <c r="D245" s="186">
        <f>SUM(D246:D246)</f>
        <v>3</v>
      </c>
      <c r="E245" s="213"/>
      <c r="F245" s="186"/>
      <c r="G245" s="186">
        <f>SUM(G246:G246)</f>
        <v>2400</v>
      </c>
      <c r="H245" s="186">
        <f t="shared" si="24"/>
        <v>28800</v>
      </c>
    </row>
    <row r="246" spans="2:8" s="187" customFormat="1" ht="15" x14ac:dyDescent="0.25">
      <c r="B246" s="188"/>
      <c r="C246" s="189" t="s">
        <v>267</v>
      </c>
      <c r="D246" s="192">
        <v>3</v>
      </c>
      <c r="E246" s="192"/>
      <c r="F246" s="193">
        <v>800</v>
      </c>
      <c r="G246" s="191">
        <f t="shared" si="23"/>
        <v>2400</v>
      </c>
      <c r="H246" s="168">
        <f t="shared" si="24"/>
        <v>28800</v>
      </c>
    </row>
    <row r="247" spans="2:8" s="187" customFormat="1" ht="30" x14ac:dyDescent="0.25">
      <c r="B247" s="211">
        <v>2</v>
      </c>
      <c r="C247" s="226" t="s">
        <v>328</v>
      </c>
      <c r="D247" s="186">
        <f>SUM(D248:D248)</f>
        <v>2</v>
      </c>
      <c r="E247" s="213"/>
      <c r="F247" s="186"/>
      <c r="G247" s="186">
        <f>SUM(G248:G248)</f>
        <v>1600</v>
      </c>
      <c r="H247" s="186">
        <f t="shared" si="24"/>
        <v>19200</v>
      </c>
    </row>
    <row r="248" spans="2:8" s="187" customFormat="1" ht="15" x14ac:dyDescent="0.25">
      <c r="B248" s="188"/>
      <c r="C248" s="189" t="s">
        <v>267</v>
      </c>
      <c r="D248" s="192">
        <v>2</v>
      </c>
      <c r="E248" s="192"/>
      <c r="F248" s="193">
        <v>800</v>
      </c>
      <c r="G248" s="191">
        <f t="shared" si="23"/>
        <v>1600</v>
      </c>
      <c r="H248" s="168">
        <f t="shared" si="24"/>
        <v>19200</v>
      </c>
    </row>
    <row r="249" spans="2:8" s="187" customFormat="1" ht="15" x14ac:dyDescent="0.25">
      <c r="B249" s="211">
        <v>3</v>
      </c>
      <c r="C249" s="185" t="s">
        <v>110</v>
      </c>
      <c r="D249" s="186">
        <f>SUM(D250:D250)</f>
        <v>2</v>
      </c>
      <c r="E249" s="213"/>
      <c r="F249" s="186"/>
      <c r="G249" s="186">
        <f>SUM(G250:G250)</f>
        <v>1600</v>
      </c>
      <c r="H249" s="186">
        <f t="shared" si="24"/>
        <v>19200</v>
      </c>
    </row>
    <row r="250" spans="2:8" s="187" customFormat="1" ht="15" x14ac:dyDescent="0.25">
      <c r="B250" s="188"/>
      <c r="C250" s="189" t="s">
        <v>267</v>
      </c>
      <c r="D250" s="177">
        <v>2</v>
      </c>
      <c r="E250" s="177"/>
      <c r="F250" s="206">
        <v>800</v>
      </c>
      <c r="G250" s="191">
        <f t="shared" si="23"/>
        <v>1600</v>
      </c>
      <c r="H250" s="168">
        <f t="shared" si="24"/>
        <v>19200</v>
      </c>
    </row>
    <row r="251" spans="2:8" s="187" customFormat="1" ht="15" x14ac:dyDescent="0.25">
      <c r="B251" s="211">
        <v>4</v>
      </c>
      <c r="C251" s="185" t="s">
        <v>329</v>
      </c>
      <c r="D251" s="186">
        <f>SUM(D252:D252)</f>
        <v>3</v>
      </c>
      <c r="E251" s="213"/>
      <c r="F251" s="186"/>
      <c r="G251" s="186">
        <f>SUM(G252:G252)</f>
        <v>2400</v>
      </c>
      <c r="H251" s="186">
        <f t="shared" si="24"/>
        <v>28800</v>
      </c>
    </row>
    <row r="252" spans="2:8" s="187" customFormat="1" ht="15" x14ac:dyDescent="0.25">
      <c r="B252" s="188"/>
      <c r="C252" s="189" t="s">
        <v>267</v>
      </c>
      <c r="D252" s="192">
        <v>3</v>
      </c>
      <c r="E252" s="192"/>
      <c r="F252" s="193">
        <v>800</v>
      </c>
      <c r="G252" s="191">
        <f t="shared" ref="G252:G263" si="27">D252*F252</f>
        <v>2400</v>
      </c>
      <c r="H252" s="168">
        <f t="shared" si="24"/>
        <v>28800</v>
      </c>
    </row>
    <row r="253" spans="2:8" s="187" customFormat="1" ht="15" x14ac:dyDescent="0.25">
      <c r="B253" s="211">
        <v>5</v>
      </c>
      <c r="C253" s="185" t="s">
        <v>330</v>
      </c>
      <c r="D253" s="186">
        <f>SUM(D254:D254)</f>
        <v>3</v>
      </c>
      <c r="E253" s="213"/>
      <c r="F253" s="186"/>
      <c r="G253" s="186">
        <f>SUM(G254:G254)</f>
        <v>2400</v>
      </c>
      <c r="H253" s="186">
        <f t="shared" si="24"/>
        <v>28800</v>
      </c>
    </row>
    <row r="254" spans="2:8" s="187" customFormat="1" ht="15" x14ac:dyDescent="0.25">
      <c r="B254" s="188"/>
      <c r="C254" s="189" t="s">
        <v>267</v>
      </c>
      <c r="D254" s="208">
        <v>3</v>
      </c>
      <c r="E254" s="208"/>
      <c r="F254" s="209">
        <v>800</v>
      </c>
      <c r="G254" s="191">
        <f t="shared" si="27"/>
        <v>2400</v>
      </c>
      <c r="H254" s="168">
        <f t="shared" si="24"/>
        <v>28800</v>
      </c>
    </row>
    <row r="255" spans="2:8" s="187" customFormat="1" ht="15" x14ac:dyDescent="0.25">
      <c r="B255" s="211">
        <v>6</v>
      </c>
      <c r="C255" s="185" t="s">
        <v>331</v>
      </c>
      <c r="D255" s="186">
        <f>SUM(D256:D256)</f>
        <v>3</v>
      </c>
      <c r="E255" s="213"/>
      <c r="F255" s="186"/>
      <c r="G255" s="186">
        <f>SUM(G256:G256)</f>
        <v>2400</v>
      </c>
      <c r="H255" s="186">
        <f t="shared" si="24"/>
        <v>28800</v>
      </c>
    </row>
    <row r="256" spans="2:8" s="187" customFormat="1" ht="15" x14ac:dyDescent="0.25">
      <c r="B256" s="188"/>
      <c r="C256" s="189" t="s">
        <v>267</v>
      </c>
      <c r="D256" s="177">
        <v>3</v>
      </c>
      <c r="E256" s="177"/>
      <c r="F256" s="206">
        <v>800</v>
      </c>
      <c r="G256" s="191">
        <f t="shared" si="27"/>
        <v>2400</v>
      </c>
      <c r="H256" s="168">
        <f t="shared" si="24"/>
        <v>28800</v>
      </c>
    </row>
    <row r="257" spans="2:8" s="187" customFormat="1" ht="30" x14ac:dyDescent="0.25">
      <c r="B257" s="180" t="s">
        <v>332</v>
      </c>
      <c r="C257" s="180" t="s">
        <v>333</v>
      </c>
      <c r="D257" s="180">
        <f>D258+D264+D266+D268+D270+D272</f>
        <v>26</v>
      </c>
      <c r="E257" s="180"/>
      <c r="F257" s="181"/>
      <c r="G257" s="182">
        <f>G258+G264+G266+G268+G270+G272</f>
        <v>21100</v>
      </c>
      <c r="H257" s="180">
        <f t="shared" si="24"/>
        <v>253200</v>
      </c>
    </row>
    <row r="258" spans="2:8" s="187" customFormat="1" ht="15" x14ac:dyDescent="0.25">
      <c r="B258" s="184"/>
      <c r="C258" s="217" t="s">
        <v>334</v>
      </c>
      <c r="D258" s="186">
        <f>SUM(D259:D263)</f>
        <v>17</v>
      </c>
      <c r="E258" s="219"/>
      <c r="F258" s="220"/>
      <c r="G258" s="186">
        <f>SUM(G259:G263)</f>
        <v>13900</v>
      </c>
      <c r="H258" s="186">
        <f t="shared" si="24"/>
        <v>166800</v>
      </c>
    </row>
    <row r="259" spans="2:8" s="204" customFormat="1" ht="15" x14ac:dyDescent="0.25">
      <c r="B259" s="201"/>
      <c r="C259" s="227" t="s">
        <v>276</v>
      </c>
      <c r="D259" s="221">
        <v>1</v>
      </c>
      <c r="E259" s="221"/>
      <c r="F259" s="198">
        <v>1200</v>
      </c>
      <c r="G259" s="191">
        <f t="shared" si="27"/>
        <v>1200</v>
      </c>
      <c r="H259" s="168">
        <f t="shared" si="24"/>
        <v>14400</v>
      </c>
    </row>
    <row r="260" spans="2:8" s="204" customFormat="1" ht="15" x14ac:dyDescent="0.25">
      <c r="B260" s="201"/>
      <c r="C260" s="227" t="s">
        <v>8</v>
      </c>
      <c r="D260" s="221">
        <v>1</v>
      </c>
      <c r="E260" s="221"/>
      <c r="F260" s="198">
        <v>500</v>
      </c>
      <c r="G260" s="191">
        <f t="shared" si="27"/>
        <v>500</v>
      </c>
      <c r="H260" s="168">
        <f t="shared" si="24"/>
        <v>6000</v>
      </c>
    </row>
    <row r="261" spans="2:8" s="187" customFormat="1" ht="15" x14ac:dyDescent="0.25">
      <c r="B261" s="188"/>
      <c r="C261" s="228" t="s">
        <v>266</v>
      </c>
      <c r="D261" s="192">
        <v>1</v>
      </c>
      <c r="E261" s="192"/>
      <c r="F261" s="193">
        <v>1000</v>
      </c>
      <c r="G261" s="191">
        <f t="shared" si="27"/>
        <v>1000</v>
      </c>
      <c r="H261" s="168">
        <f t="shared" ref="H261:H274" si="28">G261*12</f>
        <v>12000</v>
      </c>
    </row>
    <row r="262" spans="2:8" s="187" customFormat="1" ht="15" x14ac:dyDescent="0.25">
      <c r="B262" s="188"/>
      <c r="C262" s="228" t="s">
        <v>270</v>
      </c>
      <c r="D262" s="192">
        <v>2</v>
      </c>
      <c r="E262" s="192"/>
      <c r="F262" s="193">
        <v>800</v>
      </c>
      <c r="G262" s="191">
        <f t="shared" si="27"/>
        <v>1600</v>
      </c>
      <c r="H262" s="168">
        <f t="shared" si="28"/>
        <v>19200</v>
      </c>
    </row>
    <row r="263" spans="2:8" s="187" customFormat="1" ht="15" x14ac:dyDescent="0.25">
      <c r="B263" s="188"/>
      <c r="C263" s="188" t="s">
        <v>267</v>
      </c>
      <c r="D263" s="192">
        <v>12</v>
      </c>
      <c r="E263" s="192"/>
      <c r="F263" s="193">
        <v>800</v>
      </c>
      <c r="G263" s="191">
        <f t="shared" si="27"/>
        <v>9600</v>
      </c>
      <c r="H263" s="168">
        <f t="shared" si="28"/>
        <v>115200</v>
      </c>
    </row>
    <row r="264" spans="2:8" s="187" customFormat="1" ht="15" x14ac:dyDescent="0.25">
      <c r="B264" s="211">
        <v>2</v>
      </c>
      <c r="C264" s="217" t="s">
        <v>99</v>
      </c>
      <c r="D264" s="186">
        <f>SUM(D265:D265)</f>
        <v>3</v>
      </c>
      <c r="E264" s="213"/>
      <c r="F264" s="186"/>
      <c r="G264" s="186">
        <f>SUM(G265:G265)</f>
        <v>2400</v>
      </c>
      <c r="H264" s="186">
        <f t="shared" si="28"/>
        <v>28800</v>
      </c>
    </row>
    <row r="265" spans="2:8" s="187" customFormat="1" ht="15" x14ac:dyDescent="0.25">
      <c r="B265" s="188"/>
      <c r="C265" s="188" t="s">
        <v>267</v>
      </c>
      <c r="D265" s="192">
        <v>3</v>
      </c>
      <c r="E265" s="192"/>
      <c r="F265" s="193">
        <v>800</v>
      </c>
      <c r="G265" s="191">
        <f t="shared" ref="G265:G273" si="29">D265*F265</f>
        <v>2400</v>
      </c>
      <c r="H265" s="168">
        <f t="shared" si="28"/>
        <v>28800</v>
      </c>
    </row>
    <row r="266" spans="2:8" s="187" customFormat="1" ht="15" x14ac:dyDescent="0.25">
      <c r="B266" s="211">
        <v>3</v>
      </c>
      <c r="C266" s="212" t="s">
        <v>100</v>
      </c>
      <c r="D266" s="186">
        <f>SUM(D267:D267)</f>
        <v>1</v>
      </c>
      <c r="E266" s="213"/>
      <c r="F266" s="186"/>
      <c r="G266" s="186">
        <f>SUM(G267:G267)</f>
        <v>800</v>
      </c>
      <c r="H266" s="186">
        <f t="shared" si="28"/>
        <v>9600</v>
      </c>
    </row>
    <row r="267" spans="2:8" s="187" customFormat="1" ht="15" x14ac:dyDescent="0.25">
      <c r="B267" s="188"/>
      <c r="C267" s="210" t="s">
        <v>267</v>
      </c>
      <c r="D267" s="208">
        <v>1</v>
      </c>
      <c r="E267" s="208"/>
      <c r="F267" s="209">
        <v>800</v>
      </c>
      <c r="G267" s="191">
        <f t="shared" si="29"/>
        <v>800</v>
      </c>
      <c r="H267" s="168">
        <f t="shared" si="28"/>
        <v>9600</v>
      </c>
    </row>
    <row r="268" spans="2:8" s="187" customFormat="1" ht="15" x14ac:dyDescent="0.25">
      <c r="B268" s="211">
        <v>4</v>
      </c>
      <c r="C268" s="212" t="s">
        <v>335</v>
      </c>
      <c r="D268" s="186">
        <f>SUM(D269:D269)</f>
        <v>1</v>
      </c>
      <c r="E268" s="213"/>
      <c r="F268" s="186"/>
      <c r="G268" s="186">
        <f>SUM(G269:G269)</f>
        <v>800</v>
      </c>
      <c r="H268" s="186">
        <f t="shared" si="28"/>
        <v>9600</v>
      </c>
    </row>
    <row r="269" spans="2:8" s="187" customFormat="1" ht="15" x14ac:dyDescent="0.25">
      <c r="B269" s="188"/>
      <c r="C269" s="210" t="s">
        <v>267</v>
      </c>
      <c r="D269" s="164">
        <v>1</v>
      </c>
      <c r="E269" s="164"/>
      <c r="F269" s="190">
        <v>800</v>
      </c>
      <c r="G269" s="191">
        <f t="shared" si="29"/>
        <v>800</v>
      </c>
      <c r="H269" s="168">
        <f t="shared" si="28"/>
        <v>9600</v>
      </c>
    </row>
    <row r="270" spans="2:8" s="187" customFormat="1" ht="15" x14ac:dyDescent="0.25">
      <c r="B270" s="211">
        <v>5</v>
      </c>
      <c r="C270" s="212" t="s">
        <v>336</v>
      </c>
      <c r="D270" s="186">
        <f>SUM(D271:D271)</f>
        <v>1</v>
      </c>
      <c r="E270" s="213"/>
      <c r="F270" s="186"/>
      <c r="G270" s="186">
        <f>SUM(G271:G271)</f>
        <v>800</v>
      </c>
      <c r="H270" s="186">
        <f t="shared" si="28"/>
        <v>9600</v>
      </c>
    </row>
    <row r="271" spans="2:8" s="187" customFormat="1" ht="15" x14ac:dyDescent="0.25">
      <c r="B271" s="188"/>
      <c r="C271" s="210" t="s">
        <v>267</v>
      </c>
      <c r="D271" s="164">
        <v>1</v>
      </c>
      <c r="E271" s="164"/>
      <c r="F271" s="190">
        <v>800</v>
      </c>
      <c r="G271" s="191">
        <f t="shared" si="29"/>
        <v>800</v>
      </c>
      <c r="H271" s="168">
        <f t="shared" si="28"/>
        <v>9600</v>
      </c>
    </row>
    <row r="272" spans="2:8" s="187" customFormat="1" ht="30" x14ac:dyDescent="0.25">
      <c r="B272" s="211">
        <v>6</v>
      </c>
      <c r="C272" s="212" t="s">
        <v>337</v>
      </c>
      <c r="D272" s="186">
        <f>SUM(D273:D273)</f>
        <v>3</v>
      </c>
      <c r="E272" s="213"/>
      <c r="F272" s="186"/>
      <c r="G272" s="186">
        <f>SUM(G273:G273)</f>
        <v>2400</v>
      </c>
      <c r="H272" s="186">
        <f t="shared" si="28"/>
        <v>28800</v>
      </c>
    </row>
    <row r="273" spans="2:8" s="187" customFormat="1" ht="15" x14ac:dyDescent="0.25">
      <c r="B273" s="188"/>
      <c r="C273" s="210" t="s">
        <v>267</v>
      </c>
      <c r="D273" s="208">
        <v>3</v>
      </c>
      <c r="E273" s="208"/>
      <c r="F273" s="209">
        <v>800</v>
      </c>
      <c r="G273" s="191">
        <f t="shared" si="29"/>
        <v>2400</v>
      </c>
      <c r="H273" s="168">
        <f t="shared" si="28"/>
        <v>28800</v>
      </c>
    </row>
    <row r="274" spans="2:8" s="187" customFormat="1" ht="15" x14ac:dyDescent="0.25">
      <c r="B274" s="180" t="s">
        <v>338</v>
      </c>
      <c r="C274" s="180" t="s">
        <v>104</v>
      </c>
      <c r="D274" s="180">
        <f>D275+D276</f>
        <v>0</v>
      </c>
      <c r="E274" s="180"/>
      <c r="F274" s="181"/>
      <c r="G274" s="182">
        <f>G275+G276</f>
        <v>0</v>
      </c>
      <c r="H274" s="180">
        <f t="shared" si="28"/>
        <v>0</v>
      </c>
    </row>
  </sheetData>
  <autoFilter ref="B8:H274"/>
  <mergeCells count="2">
    <mergeCell ref="B4:H4"/>
    <mergeCell ref="D5:H5"/>
  </mergeCells>
  <pageMargins left="0.4" right="0.4" top="0.18" bottom="0.2" header="0.17" footer="0.14000000000000001"/>
  <pageSetup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27"/>
  <sheetViews>
    <sheetView tabSelected="1" workbookViewId="0">
      <selection activeCell="J20" sqref="J20"/>
    </sheetView>
  </sheetViews>
  <sheetFormatPr defaultRowHeight="15" x14ac:dyDescent="0.25"/>
  <cols>
    <col min="1" max="1" width="14.42578125" style="267" customWidth="1"/>
    <col min="2" max="2" width="30.28515625" style="268" customWidth="1"/>
    <col min="3" max="3" width="14.42578125" style="267" customWidth="1"/>
    <col min="4" max="4" width="17.42578125" style="269" customWidth="1"/>
    <col min="5" max="5" width="16.42578125" style="269" customWidth="1"/>
    <col min="6" max="6" width="14.85546875" style="269" customWidth="1"/>
    <col min="7" max="7" width="16.42578125" style="267" customWidth="1"/>
    <col min="8" max="11" width="14.42578125" style="267" customWidth="1"/>
    <col min="12" max="12" width="15.42578125" style="267" customWidth="1"/>
    <col min="13" max="13" width="14.5703125" style="267" customWidth="1"/>
    <col min="14" max="15" width="14.42578125" style="267" customWidth="1"/>
    <col min="16" max="16384" width="9.140625" style="267"/>
  </cols>
  <sheetData>
    <row r="2" spans="1:12" s="270" customFormat="1" ht="18" customHeight="1" x14ac:dyDescent="0.25">
      <c r="A2" s="265"/>
      <c r="B2" s="266"/>
      <c r="C2" s="265"/>
      <c r="D2" s="265">
        <v>1</v>
      </c>
      <c r="E2" s="265">
        <v>1.1000000000000001</v>
      </c>
      <c r="F2" s="265">
        <v>2</v>
      </c>
      <c r="G2" s="265">
        <v>2.1</v>
      </c>
      <c r="H2" s="265">
        <v>3</v>
      </c>
      <c r="I2" s="265">
        <v>3.1</v>
      </c>
      <c r="J2" s="265">
        <v>4</v>
      </c>
      <c r="K2" s="265">
        <v>4.0999999999999996</v>
      </c>
      <c r="L2" s="265"/>
    </row>
    <row r="3" spans="1:12" ht="55.5" customHeight="1" x14ac:dyDescent="0.25">
      <c r="A3" s="250" t="s">
        <v>226</v>
      </c>
      <c r="B3" s="251" t="s">
        <v>227</v>
      </c>
      <c r="C3" s="250" t="s">
        <v>243</v>
      </c>
      <c r="D3" s="253" t="s">
        <v>340</v>
      </c>
      <c r="E3" s="253" t="s">
        <v>241</v>
      </c>
      <c r="F3" s="250" t="s">
        <v>341</v>
      </c>
      <c r="G3" s="250" t="s">
        <v>343</v>
      </c>
      <c r="H3" s="253" t="s">
        <v>342</v>
      </c>
      <c r="I3" s="253" t="s">
        <v>242</v>
      </c>
      <c r="J3" s="252" t="s">
        <v>344</v>
      </c>
      <c r="K3" s="250" t="s">
        <v>339</v>
      </c>
      <c r="L3" s="250" t="s">
        <v>345</v>
      </c>
    </row>
    <row r="4" spans="1:12" ht="38.25" customHeight="1" x14ac:dyDescent="0.25">
      <c r="A4" s="254" t="s">
        <v>239</v>
      </c>
      <c r="B4" s="251" t="s">
        <v>240</v>
      </c>
      <c r="C4" s="255">
        <v>26100</v>
      </c>
      <c r="D4" s="257">
        <f>E4+1100</f>
        <v>4847.2000000000007</v>
      </c>
      <c r="E4" s="256">
        <v>3747.2000000000003</v>
      </c>
      <c r="F4" s="255">
        <f>G4</f>
        <v>1100</v>
      </c>
      <c r="G4" s="256">
        <v>1100</v>
      </c>
      <c r="H4" s="257">
        <f>I4+150</f>
        <v>3400</v>
      </c>
      <c r="I4" s="256">
        <v>3250</v>
      </c>
      <c r="J4" s="258">
        <f>C4-E4-G4-I4</f>
        <v>18002.8</v>
      </c>
      <c r="K4" s="256">
        <v>17125.8</v>
      </c>
      <c r="L4" s="255">
        <f>J4-K4</f>
        <v>877</v>
      </c>
    </row>
    <row r="5" spans="1:12" ht="26.25" customHeight="1" x14ac:dyDescent="0.25">
      <c r="A5" s="254" t="s">
        <v>225</v>
      </c>
      <c r="B5" s="251" t="s">
        <v>228</v>
      </c>
      <c r="C5" s="255">
        <v>1843</v>
      </c>
      <c r="D5" s="257">
        <v>371</v>
      </c>
      <c r="E5" s="257">
        <v>334</v>
      </c>
      <c r="F5" s="255">
        <v>53</v>
      </c>
      <c r="G5" s="255">
        <v>26</v>
      </c>
      <c r="H5" s="257">
        <v>192</v>
      </c>
      <c r="I5" s="257">
        <v>130</v>
      </c>
      <c r="J5" s="258">
        <v>1353</v>
      </c>
      <c r="K5" s="255">
        <v>1052</v>
      </c>
      <c r="L5" s="255"/>
    </row>
    <row r="6" spans="1:12" ht="26.25" customHeight="1" x14ac:dyDescent="0.25">
      <c r="A6" s="254" t="s">
        <v>225</v>
      </c>
      <c r="B6" s="251" t="s">
        <v>229</v>
      </c>
      <c r="C6" s="255">
        <v>25880</v>
      </c>
      <c r="D6" s="257">
        <v>4847.2</v>
      </c>
      <c r="E6" s="257">
        <v>3747.2000000000003</v>
      </c>
      <c r="F6" s="255">
        <v>1100</v>
      </c>
      <c r="G6" s="255">
        <v>1100</v>
      </c>
      <c r="H6" s="257">
        <v>3400</v>
      </c>
      <c r="I6" s="257">
        <v>3250</v>
      </c>
      <c r="J6" s="258">
        <v>17782.8</v>
      </c>
      <c r="K6" s="255">
        <v>16905.8</v>
      </c>
      <c r="L6" s="255"/>
    </row>
    <row r="7" spans="1:12" ht="26.25" customHeight="1" x14ac:dyDescent="0.25">
      <c r="A7" s="254" t="s">
        <v>225</v>
      </c>
      <c r="B7" s="259" t="s">
        <v>230</v>
      </c>
      <c r="C7" s="255">
        <v>19000</v>
      </c>
      <c r="D7" s="257">
        <f>4292.4+0.8</f>
        <v>4293.2</v>
      </c>
      <c r="E7" s="257">
        <f>3371.4+115.8</f>
        <v>3487.2000000000003</v>
      </c>
      <c r="F7" s="255">
        <v>972</v>
      </c>
      <c r="G7" s="255">
        <f>637.2+334.8</f>
        <v>972</v>
      </c>
      <c r="H7" s="257">
        <v>3349.2</v>
      </c>
      <c r="I7" s="257">
        <v>1977</v>
      </c>
      <c r="J7" s="258">
        <v>11296.599999999999</v>
      </c>
      <c r="K7" s="255">
        <v>10419.6</v>
      </c>
      <c r="L7" s="255"/>
    </row>
    <row r="8" spans="1:12" ht="26.25" customHeight="1" x14ac:dyDescent="0.25">
      <c r="A8" s="254" t="s">
        <v>225</v>
      </c>
      <c r="B8" s="259" t="s">
        <v>231</v>
      </c>
      <c r="C8" s="255">
        <v>6600</v>
      </c>
      <c r="D8" s="257">
        <v>532</v>
      </c>
      <c r="E8" s="257">
        <v>260</v>
      </c>
      <c r="F8" s="255">
        <v>128</v>
      </c>
      <c r="G8" s="255">
        <v>128</v>
      </c>
      <c r="H8" s="257">
        <f>H6-H7</f>
        <v>50.800000000000182</v>
      </c>
      <c r="I8" s="257">
        <f>I6-I7</f>
        <v>1273</v>
      </c>
      <c r="J8" s="258">
        <v>6206.2</v>
      </c>
      <c r="K8" s="255">
        <v>6206.2</v>
      </c>
      <c r="L8" s="255"/>
    </row>
    <row r="9" spans="1:12" ht="26.25" customHeight="1" x14ac:dyDescent="0.25">
      <c r="A9" s="254" t="s">
        <v>225</v>
      </c>
      <c r="B9" s="259" t="s">
        <v>232</v>
      </c>
      <c r="C9" s="255">
        <v>45</v>
      </c>
      <c r="D9" s="257"/>
      <c r="E9" s="257"/>
      <c r="F9" s="255"/>
      <c r="G9" s="255"/>
      <c r="H9" s="257"/>
      <c r="I9" s="257"/>
      <c r="J9" s="258">
        <v>45</v>
      </c>
      <c r="K9" s="255">
        <v>45</v>
      </c>
      <c r="L9" s="255"/>
    </row>
    <row r="10" spans="1:12" ht="26.25" customHeight="1" x14ac:dyDescent="0.25">
      <c r="A10" s="254" t="s">
        <v>225</v>
      </c>
      <c r="B10" s="263" t="s">
        <v>234</v>
      </c>
      <c r="C10" s="260">
        <v>45</v>
      </c>
      <c r="D10" s="262"/>
      <c r="E10" s="262"/>
      <c r="F10" s="260"/>
      <c r="G10" s="260"/>
      <c r="H10" s="262"/>
      <c r="I10" s="262"/>
      <c r="J10" s="261">
        <v>45</v>
      </c>
      <c r="K10" s="260">
        <v>45</v>
      </c>
      <c r="L10" s="260"/>
    </row>
    <row r="11" spans="1:12" ht="26.25" customHeight="1" x14ac:dyDescent="0.25">
      <c r="A11" s="254" t="s">
        <v>225</v>
      </c>
      <c r="B11" s="264" t="s">
        <v>233</v>
      </c>
      <c r="C11" s="260">
        <v>45</v>
      </c>
      <c r="D11" s="262"/>
      <c r="E11" s="262"/>
      <c r="F11" s="260"/>
      <c r="G11" s="260"/>
      <c r="H11" s="262"/>
      <c r="I11" s="262"/>
      <c r="J11" s="261">
        <v>45</v>
      </c>
      <c r="K11" s="260">
        <v>45</v>
      </c>
      <c r="L11" s="260"/>
    </row>
    <row r="12" spans="1:12" ht="26.25" customHeight="1" x14ac:dyDescent="0.25">
      <c r="A12" s="254" t="s">
        <v>225</v>
      </c>
      <c r="B12" s="259" t="s">
        <v>235</v>
      </c>
      <c r="C12" s="255">
        <v>170</v>
      </c>
      <c r="D12" s="257">
        <v>8</v>
      </c>
      <c r="E12" s="257"/>
      <c r="F12" s="255"/>
      <c r="G12" s="255"/>
      <c r="H12" s="257"/>
      <c r="I12" s="257"/>
      <c r="J12" s="258">
        <v>170</v>
      </c>
      <c r="K12" s="255">
        <v>170</v>
      </c>
      <c r="L12" s="255"/>
    </row>
    <row r="13" spans="1:12" ht="26.25" customHeight="1" x14ac:dyDescent="0.25">
      <c r="A13" s="254" t="s">
        <v>225</v>
      </c>
      <c r="B13" s="259" t="s">
        <v>236</v>
      </c>
      <c r="C13" s="255">
        <v>65</v>
      </c>
      <c r="D13" s="257">
        <v>8</v>
      </c>
      <c r="E13" s="257"/>
      <c r="F13" s="255"/>
      <c r="G13" s="255"/>
      <c r="H13" s="257"/>
      <c r="I13" s="257"/>
      <c r="J13" s="258">
        <v>65</v>
      </c>
      <c r="K13" s="255">
        <v>65</v>
      </c>
      <c r="L13" s="255"/>
    </row>
    <row r="14" spans="1:12" ht="42" customHeight="1" x14ac:dyDescent="0.25">
      <c r="A14" s="254" t="s">
        <v>225</v>
      </c>
      <c r="B14" s="263" t="s">
        <v>237</v>
      </c>
      <c r="C14" s="260">
        <v>65</v>
      </c>
      <c r="D14" s="262"/>
      <c r="E14" s="262"/>
      <c r="F14" s="260"/>
      <c r="G14" s="260"/>
      <c r="H14" s="262"/>
      <c r="I14" s="262"/>
      <c r="J14" s="261">
        <v>65</v>
      </c>
      <c r="K14" s="260">
        <v>65</v>
      </c>
      <c r="L14" s="260"/>
    </row>
    <row r="15" spans="1:12" ht="26.25" customHeight="1" x14ac:dyDescent="0.25">
      <c r="A15" s="254" t="s">
        <v>225</v>
      </c>
      <c r="B15" s="251" t="s">
        <v>238</v>
      </c>
      <c r="C15" s="255">
        <v>220</v>
      </c>
      <c r="D15" s="257">
        <v>6</v>
      </c>
      <c r="E15" s="257"/>
      <c r="F15" s="255"/>
      <c r="G15" s="255"/>
      <c r="H15" s="257"/>
      <c r="I15" s="257"/>
      <c r="J15" s="258">
        <v>220</v>
      </c>
      <c r="K15" s="255">
        <v>220</v>
      </c>
      <c r="L15" s="255"/>
    </row>
    <row r="17" spans="1:14" s="285" customFormat="1" ht="15" customHeight="1" x14ac:dyDescent="0.2">
      <c r="A17" s="286" t="s">
        <v>346</v>
      </c>
      <c r="B17" s="287"/>
      <c r="D17" s="286"/>
      <c r="E17" s="286"/>
      <c r="F17" s="286"/>
    </row>
    <row r="18" spans="1:14" s="285" customFormat="1" ht="11.25" x14ac:dyDescent="0.2">
      <c r="A18" s="286" t="s">
        <v>347</v>
      </c>
      <c r="B18" s="287"/>
      <c r="C18" s="288"/>
      <c r="D18" s="286"/>
      <c r="E18" s="286"/>
      <c r="F18" s="286"/>
    </row>
    <row r="19" spans="1:14" x14ac:dyDescent="0.25">
      <c r="D19" s="273"/>
    </row>
    <row r="20" spans="1:14" x14ac:dyDescent="0.25">
      <c r="H20" s="272"/>
      <c r="I20" s="272"/>
      <c r="N20" s="271"/>
    </row>
    <row r="25" spans="1:14" x14ac:dyDescent="0.25">
      <c r="G25" s="272"/>
    </row>
    <row r="27" spans="1:14" x14ac:dyDescent="0.25">
      <c r="G27" s="272"/>
    </row>
  </sheetData>
  <pageMargins left="0" right="0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დევნილები</vt:lpstr>
      <vt:lpstr>მომსახურების სააგენტო</vt:lpstr>
      <vt:lpstr>დასაქმება</vt:lpstr>
      <vt:lpstr>მეურვეობა</vt:lpstr>
      <vt:lpstr>ბიუჯეტი</vt:lpstr>
      <vt:lpstr>დევნილები!Print_Area</vt:lpstr>
      <vt:lpstr>მეურვეობა!Print_Area</vt:lpstr>
      <vt:lpstr>'მომსახურების სააგენტო'!Print_Area</vt:lpstr>
      <vt:lpstr>დევნილები!Print_Titles</vt:lpstr>
      <vt:lpstr>მეურვეობა!Print_Titles</vt:lpstr>
      <vt:lpstr>'მომსახურების სააგენტო'!Print_Titles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2019-10-04T15:29:42Z</cp:lastPrinted>
  <dcterms:created xsi:type="dcterms:W3CDTF">2015-11-30T15:19:00Z</dcterms:created>
  <dcterms:modified xsi:type="dcterms:W3CDTF">2019-10-04T18:34:05Z</dcterms:modified>
</cp:coreProperties>
</file>